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e06623\Desktop\"/>
    </mc:Choice>
  </mc:AlternateContent>
  <xr:revisionPtr revIDLastSave="0" documentId="13_ncr:1_{6E8053F4-8F55-42FC-B346-18E114B6F221}" xr6:coauthVersionLast="36" xr6:coauthVersionMax="36" xr10:uidLastSave="{00000000-0000-0000-0000-000000000000}"/>
  <bookViews>
    <workbookView xWindow="0" yWindow="0" windowWidth="21570" windowHeight="7890" xr2:uid="{493D588E-E4DA-45D6-84EF-843734F5526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5" i="1" l="1"/>
  <c r="M104" i="1" l="1"/>
  <c r="M87" i="1"/>
  <c r="M68" i="1"/>
  <c r="L68" i="1" l="1"/>
  <c r="L105" i="1" s="1"/>
  <c r="L87" i="1"/>
  <c r="L104" i="1"/>
  <c r="K68" i="1" l="1"/>
  <c r="O68" i="1" l="1"/>
  <c r="O105" i="1" s="1"/>
  <c r="N68" i="1"/>
  <c r="N105" i="1" s="1"/>
  <c r="I68" i="1" l="1"/>
  <c r="I104" i="1" l="1"/>
  <c r="J104" i="1"/>
  <c r="K104" i="1"/>
  <c r="K87" i="1" l="1"/>
  <c r="K105" i="1" s="1"/>
  <c r="J87" i="1"/>
  <c r="J105" i="1" s="1"/>
  <c r="I87" i="1"/>
  <c r="I105" i="1" s="1"/>
</calcChain>
</file>

<file path=xl/sharedStrings.xml><?xml version="1.0" encoding="utf-8"?>
<sst xmlns="http://schemas.openxmlformats.org/spreadsheetml/2006/main" count="221" uniqueCount="172">
  <si>
    <t>Položky</t>
  </si>
  <si>
    <t xml:space="preserve">Príjmy podľa ekonomickej klasifikácie          </t>
  </si>
  <si>
    <t>Názov</t>
  </si>
  <si>
    <t>v €</t>
  </si>
  <si>
    <t>111003   41</t>
  </si>
  <si>
    <t>121001   41</t>
  </si>
  <si>
    <t xml:space="preserve"> Daň z nehnuteľností z pozemkov FO </t>
  </si>
  <si>
    <t xml:space="preserve"> Daň z nehnuteľností z pozemkov PO </t>
  </si>
  <si>
    <t>121002   41</t>
  </si>
  <si>
    <t xml:space="preserve"> Daň z nehnuteľností zo stavieb FO </t>
  </si>
  <si>
    <t xml:space="preserve"> Daň z nehnuteľností zo stavieb PO </t>
  </si>
  <si>
    <t>133001   41</t>
  </si>
  <si>
    <t xml:space="preserve"> Dane za psa </t>
  </si>
  <si>
    <t>133012   41</t>
  </si>
  <si>
    <t xml:space="preserve"> Dane za užívanie  verejného priestransta</t>
  </si>
  <si>
    <t>133013   41</t>
  </si>
  <si>
    <t xml:space="preserve"> Dane za zber, odvoz a zneškodňov. TKO FO </t>
  </si>
  <si>
    <t xml:space="preserve"> Dane za zber, odvoz a zneškodňov. TKO PO </t>
  </si>
  <si>
    <t>133015   41</t>
  </si>
  <si>
    <t xml:space="preserve"> Daň za miestny rozvoj</t>
  </si>
  <si>
    <t>134001   41</t>
  </si>
  <si>
    <t xml:space="preserve"> Daň za dobývací priestor</t>
  </si>
  <si>
    <t>212002   41</t>
  </si>
  <si>
    <t xml:space="preserve"> Z prenajatých pozemkov </t>
  </si>
  <si>
    <t xml:space="preserve"> Z prenajatých pozemkov - hrobové miesta</t>
  </si>
  <si>
    <t>212003   41</t>
  </si>
  <si>
    <t xml:space="preserve"> Z prenajatých budov, priestorov byty</t>
  </si>
  <si>
    <t xml:space="preserve"> Z prenajatých budov, priestorov  od PO</t>
  </si>
  <si>
    <t xml:space="preserve"> Z prenajatých budov, priestorov  KD</t>
  </si>
  <si>
    <t>212004   41</t>
  </si>
  <si>
    <t>221002   41</t>
  </si>
  <si>
    <t xml:space="preserve"> Správne poplatky</t>
  </si>
  <si>
    <t>221004   41</t>
  </si>
  <si>
    <t xml:space="preserve"> Ostatné poplatky - správne</t>
  </si>
  <si>
    <t>222003   41</t>
  </si>
  <si>
    <t xml:space="preserve"> Pokuty a penále za porušenie predpisov</t>
  </si>
  <si>
    <t>223001   41</t>
  </si>
  <si>
    <t xml:space="preserve"> Poplatky a platby za služby - relácie v MR</t>
  </si>
  <si>
    <t xml:space="preserve"> Poplatky a platby za cintorin</t>
  </si>
  <si>
    <t xml:space="preserve"> Poplatky a platby za služby kuka, vrecia</t>
  </si>
  <si>
    <t xml:space="preserve"> Poplatky a platby za výrob. Tovar</t>
  </si>
  <si>
    <t>223002   41</t>
  </si>
  <si>
    <t xml:space="preserve"> Poplatky a platby za školské zariadenia MŠ</t>
  </si>
  <si>
    <t>223004   41</t>
  </si>
  <si>
    <t>223003   41</t>
  </si>
  <si>
    <t>229001   41</t>
  </si>
  <si>
    <t xml:space="preserve"> Za vypúšťanie odapadových vôd  </t>
  </si>
  <si>
    <t>229005   41</t>
  </si>
  <si>
    <t xml:space="preserve"> Poplatky a platby za znečisťovanie ovzdušia</t>
  </si>
  <si>
    <t>243000     41</t>
  </si>
  <si>
    <t xml:space="preserve"> Z účtov finančného hospodárenia </t>
  </si>
  <si>
    <t>292006     41</t>
  </si>
  <si>
    <t xml:space="preserve"> Príjmy z náhrad z poistného plnenia</t>
  </si>
  <si>
    <t>292008     41</t>
  </si>
  <si>
    <t xml:space="preserve"> Z výťažkov z lotérií a iných podobných hier</t>
  </si>
  <si>
    <t>292012     41</t>
  </si>
  <si>
    <t xml:space="preserve"> Príjmy z dobropisov</t>
  </si>
  <si>
    <t>292017     41</t>
  </si>
  <si>
    <t xml:space="preserve"> Vratky </t>
  </si>
  <si>
    <t>292027     41</t>
  </si>
  <si>
    <t>223001    72f</t>
  </si>
  <si>
    <t xml:space="preserve"> Poplatky a platby za predaj výrobk.</t>
  </si>
  <si>
    <t>223003    72f</t>
  </si>
  <si>
    <t xml:space="preserve"> Poplatky a platby za stravné</t>
  </si>
  <si>
    <t>312008    11H</t>
  </si>
  <si>
    <t xml:space="preserve"> Tuz. Bežné transfery z rozpočtu VUC</t>
  </si>
  <si>
    <t>312001    111</t>
  </si>
  <si>
    <t xml:space="preserve"> Zo ŠR okr. Transf. na úhr. nákl. pren STRAVA</t>
  </si>
  <si>
    <t xml:space="preserve"> Zo ŠR okr. Transf. min. vnút. Kriminalita</t>
  </si>
  <si>
    <t>312002     45</t>
  </si>
  <si>
    <t>312012    111</t>
  </si>
  <si>
    <t xml:space="preserve"> Tuzemsky bež. Trans. Zo ŠR na  register adries</t>
  </si>
  <si>
    <t xml:space="preserve"> Tuzemsky bež. Trans. Zo ŠR na prenes. výk. ZŠ</t>
  </si>
  <si>
    <t xml:space="preserve"> Tuzemsky bež. Trans. Zo ŠR na prenes. výk. MŠ</t>
  </si>
  <si>
    <t xml:space="preserve"> Tuzemsky bež. Trans. Zo ŠR na Covid testovanie</t>
  </si>
  <si>
    <t xml:space="preserve"> Tuzemsky bež. Trans. Zo ŠR na REGOB</t>
  </si>
  <si>
    <t xml:space="preserve"> Tuzemsky bež. Trans. Zo ŠR na prenes. výk. MATRIKA</t>
  </si>
  <si>
    <t xml:space="preserve"> Tuzemsky bež. Trans. Zo ŠR na ZIVOTNE PROST.</t>
  </si>
  <si>
    <t xml:space="preserve"> Tuzemsky bež. Trans. Zo ŠR na volby</t>
  </si>
  <si>
    <t xml:space="preserve"> Tuzemsky bež. Trans. Zo ŠR  na  úhr. nákladov</t>
  </si>
  <si>
    <t xml:space="preserve"> Tuzemsky bež. Trans. Zo ŠR na prenes. výkon doprava</t>
  </si>
  <si>
    <t xml:space="preserve"> Tuzemsky bež. Trans. Zo ŠR na nákl. stát vzdel. poukazy</t>
  </si>
  <si>
    <t xml:space="preserve"> Tuz. Bezne transfery z rozpoč.VUC</t>
  </si>
  <si>
    <t>312010    111</t>
  </si>
  <si>
    <t>Dorovnanie dane podielových daní</t>
  </si>
  <si>
    <t>312010    11UA</t>
  </si>
  <si>
    <t xml:space="preserve"> Tuz. Bezne transfery zo ŠR</t>
  </si>
  <si>
    <t>233001   41</t>
  </si>
  <si>
    <t xml:space="preserve"> Z predaja pozemkov </t>
  </si>
  <si>
    <t>322001   11K1</t>
  </si>
  <si>
    <t>322001   111</t>
  </si>
  <si>
    <t>322001   3AA1</t>
  </si>
  <si>
    <t>322005    111</t>
  </si>
  <si>
    <t>322001   3AA2</t>
  </si>
  <si>
    <t>322001   AA1</t>
  </si>
  <si>
    <t>322001   AA2</t>
  </si>
  <si>
    <t>322002   111</t>
  </si>
  <si>
    <t>322006   11H</t>
  </si>
  <si>
    <t>322006   111</t>
  </si>
  <si>
    <t xml:space="preserve">  Zostatok fin. prostried. z min. rokov vlas. prost.</t>
  </si>
  <si>
    <t xml:space="preserve">  Z rezervného fondu obce použitie</t>
  </si>
  <si>
    <t>456002    71</t>
  </si>
  <si>
    <t>456005    71</t>
  </si>
  <si>
    <t xml:space="preserve">  Ostatné fin. operácie</t>
  </si>
  <si>
    <t>512002    52</t>
  </si>
  <si>
    <t xml:space="preserve">  Bankový úver ŠKOLKA rozšírenie</t>
  </si>
  <si>
    <t xml:space="preserve">  Bankový úvery Dlhodobé</t>
  </si>
  <si>
    <t>513001    51</t>
  </si>
  <si>
    <t xml:space="preserve">V Pohraniciach </t>
  </si>
  <si>
    <t>Bc. Ladislav Hajdu</t>
  </si>
  <si>
    <t>starosta obce</t>
  </si>
  <si>
    <t>Ekon. kl a zdroj</t>
  </si>
  <si>
    <t>246        13T2</t>
  </si>
  <si>
    <t>312012    1BB1</t>
  </si>
  <si>
    <t xml:space="preserve"> Výnos dane z príjmov pouk. Územ. samospr. </t>
  </si>
  <si>
    <t xml:space="preserve"> Poplatky a platby za predaj výrob.a služieb PO</t>
  </si>
  <si>
    <t xml:space="preserve"> Poplatky a platby za ŠKD</t>
  </si>
  <si>
    <t xml:space="preserve"> Poplatky a platby za prebyt.hnut.maj.</t>
  </si>
  <si>
    <t xml:space="preserve"> Urad prace transfer</t>
  </si>
  <si>
    <t>Poplatky a platby byty</t>
  </si>
  <si>
    <r>
      <t xml:space="preserve"> Skutočnosť   </t>
    </r>
    <r>
      <rPr>
        <b/>
        <sz val="11"/>
        <rFont val="Arial"/>
        <family val="2"/>
        <charset val="238"/>
      </rPr>
      <t>2024</t>
    </r>
  </si>
  <si>
    <t>Skutočnosť   2023</t>
  </si>
  <si>
    <t>Rozpočet schválený na rok 2025</t>
  </si>
  <si>
    <t>Rozpočet obce Pohranice na rok 2026 s výhľadom na roky 2027-2028</t>
  </si>
  <si>
    <t>Rozpočet na rok 2027</t>
  </si>
  <si>
    <t>Rozpočet na rok 2026</t>
  </si>
  <si>
    <t>Rozpočet na rok 2028</t>
  </si>
  <si>
    <t xml:space="preserve"> Iné zábezpeky </t>
  </si>
  <si>
    <t xml:space="preserve"> Tuzemsky bež. Trans. Zo ŠR na pren. - ucelove</t>
  </si>
  <si>
    <t xml:space="preserve"> Tuz. kapital. tran. ŠKOLKA rozšírenie</t>
  </si>
  <si>
    <t xml:space="preserve">S p o l u   b e ž n é   p r í j m y   </t>
  </si>
  <si>
    <t>S p o l u  k a p i t á l o v é  p r í m y</t>
  </si>
  <si>
    <t xml:space="preserve">Celkové rozpočtové príjmy  </t>
  </si>
  <si>
    <t>P r í j m o v é   f i n a n č n é   o p e r á c i e</t>
  </si>
  <si>
    <t>Očakávané plnenie rok 2025</t>
  </si>
  <si>
    <t xml:space="preserve"> Z prenajatých strojov,  prístrojov riad-ener.KD</t>
  </si>
  <si>
    <t xml:space="preserve"> Tuzemsky bež. Trans. Zo ŠR na KC</t>
  </si>
  <si>
    <t>312012    1BB2</t>
  </si>
  <si>
    <t xml:space="preserve"> Tuzemsky bež. Trans. Zo ŠR na KC mzdy odvody</t>
  </si>
  <si>
    <t xml:space="preserve"> Bankovy uver ALTAN</t>
  </si>
  <si>
    <t xml:space="preserve"> Bankovy uver NAKUP KOMPOS.</t>
  </si>
  <si>
    <t xml:space="preserve"> Bankovy uver moderniz. MIESTNE KOMUNIK.</t>
  </si>
  <si>
    <t xml:space="preserve"> Bankovy uver ZBERNY DVOR</t>
  </si>
  <si>
    <t xml:space="preserve"> Bankovy uver CANDRAK projekt CENTRUM voľ.času</t>
  </si>
  <si>
    <t xml:space="preserve">  Krátkodobý úver na NABYTOK KC</t>
  </si>
  <si>
    <t xml:space="preserve">  Krátkodobý úver CHODNIK Prešinsky</t>
  </si>
  <si>
    <t xml:space="preserve">  Bankový úver CHODNIK oproti bytovke 8*1</t>
  </si>
  <si>
    <t xml:space="preserve">  Bankový úver IHRISKO pre každé dieťa</t>
  </si>
  <si>
    <t xml:space="preserve">  Zo zábezpeky</t>
  </si>
  <si>
    <t xml:space="preserve"> Tuz. kapital. tran. moderniz. MIESTNE KOMUNIK.</t>
  </si>
  <si>
    <t xml:space="preserve"> Tuz. kapital. tran. ZBERNY DVOR</t>
  </si>
  <si>
    <t xml:space="preserve"> Tuz. kapital. tran. ALTAN</t>
  </si>
  <si>
    <t xml:space="preserve"> Tuz. kapital. tran. NAKUP KOMPOS.</t>
  </si>
  <si>
    <t xml:space="preserve"> Tuz. kapital. tran. CHODNIK oproti bytovke 8*1</t>
  </si>
  <si>
    <t xml:space="preserve"> Tuz. kapital. tran. od VUC CHODNIK Prešinsky</t>
  </si>
  <si>
    <t xml:space="preserve"> Tuz. kapital. tran. Účelove NABYTOK KC</t>
  </si>
  <si>
    <t xml:space="preserve"> Tuz. kapital. tran. zo ŠR 310041J15</t>
  </si>
  <si>
    <t xml:space="preserve"> Tuz. kapital. tran. zo ŠR EU 310041J15</t>
  </si>
  <si>
    <t xml:space="preserve"> Tuz. kapital. tran. zo ŠR  302021BYF6</t>
  </si>
  <si>
    <t xml:space="preserve"> Tuz. kapital. tran. zo IHRISKO</t>
  </si>
  <si>
    <t xml:space="preserve"> Tuz. kapital. tran. zo ŠR na WIFI</t>
  </si>
  <si>
    <t xml:space="preserve"> Tuz. kapital .tran. z EU na WIFI</t>
  </si>
  <si>
    <t xml:space="preserve">Právoplatné dňom: </t>
  </si>
  <si>
    <t xml:space="preserve">  Bankový uver ČOV spolufinan.  II.etapa</t>
  </si>
  <si>
    <t xml:space="preserve"> Tuz. kapital. tran. zo ŠR ČOV II.etapa</t>
  </si>
  <si>
    <t xml:space="preserve"> Tuz. Kapital.tran. CENTRUM vol. Casu</t>
  </si>
  <si>
    <t xml:space="preserve"> Tuz. Kapital. Tran. ČOV I.etapa</t>
  </si>
  <si>
    <t xml:space="preserve"> Platby za služby za stravné-rezia</t>
  </si>
  <si>
    <t>454001   46</t>
  </si>
  <si>
    <t xml:space="preserve">Vyvesené dňa: 21.10.2025 </t>
  </si>
  <si>
    <t xml:space="preserve">  </t>
  </si>
  <si>
    <t>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</si>
</sst>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4" fillId="0" borderId="9" xfId="0" applyFont="1" applyBorder="1"/>
    <xf numFmtId="0" fontId="4" fillId="0" borderId="10" xfId="0" applyFont="1" applyBorder="1"/>
    <xf numFmtId="2" fontId="4" fillId="3" borderId="12" xfId="1" applyNumberFormat="1" applyFont="1" applyFill="1" applyBorder="1" applyAlignment="1">
      <alignment horizontal="right" wrapText="1"/>
    </xf>
    <xf numFmtId="0" fontId="4" fillId="0" borderId="13" xfId="0" applyFont="1" applyBorder="1"/>
    <xf numFmtId="0" fontId="4" fillId="0" borderId="14" xfId="0" applyFont="1" applyBorder="1"/>
    <xf numFmtId="0" fontId="7" fillId="0" borderId="1" xfId="0" applyFont="1" applyFill="1" applyBorder="1" applyAlignment="1">
      <alignment horizontal="left"/>
    </xf>
    <xf numFmtId="0" fontId="7" fillId="0" borderId="1" xfId="0" applyFont="1" applyBorder="1"/>
    <xf numFmtId="2" fontId="4" fillId="3" borderId="10" xfId="1" applyNumberFormat="1" applyFont="1" applyFill="1" applyBorder="1" applyAlignment="1">
      <alignment horizontal="right" wrapText="1"/>
    </xf>
    <xf numFmtId="2" fontId="4" fillId="3" borderId="14" xfId="0" applyNumberFormat="1" applyFont="1" applyFill="1" applyBorder="1"/>
    <xf numFmtId="2" fontId="4" fillId="3" borderId="10" xfId="0" applyNumberFormat="1" applyFont="1" applyFill="1" applyBorder="1"/>
    <xf numFmtId="0" fontId="4" fillId="0" borderId="16" xfId="0" applyFont="1" applyBorder="1"/>
    <xf numFmtId="0" fontId="4" fillId="0" borderId="17" xfId="0" applyFont="1" applyBorder="1"/>
    <xf numFmtId="2" fontId="4" fillId="3" borderId="1" xfId="1" applyNumberFormat="1" applyFont="1" applyFill="1" applyBorder="1" applyAlignment="1">
      <alignment horizontal="right" wrapText="1"/>
    </xf>
    <xf numFmtId="0" fontId="2" fillId="0" borderId="14" xfId="0" applyFont="1" applyBorder="1"/>
    <xf numFmtId="2" fontId="4" fillId="3" borderId="18" xfId="1" applyNumberFormat="1" applyFont="1" applyFill="1" applyBorder="1" applyAlignment="1">
      <alignment horizontal="right" wrapText="1"/>
    </xf>
    <xf numFmtId="0" fontId="2" fillId="0" borderId="1" xfId="0" applyFont="1" applyBorder="1"/>
    <xf numFmtId="2" fontId="5" fillId="4" borderId="5" xfId="1" applyNumberFormat="1" applyFont="1" applyFill="1" applyBorder="1" applyAlignment="1">
      <alignment horizontal="right" wrapText="1"/>
    </xf>
    <xf numFmtId="2" fontId="7" fillId="3" borderId="10" xfId="0" applyNumberFormat="1" applyFont="1" applyFill="1" applyBorder="1"/>
    <xf numFmtId="0" fontId="2" fillId="0" borderId="0" xfId="0" applyFont="1" applyBorder="1"/>
    <xf numFmtId="2" fontId="5" fillId="4" borderId="2" xfId="1" applyNumberFormat="1" applyFont="1" applyFill="1" applyBorder="1" applyAlignment="1">
      <alignment horizontal="right" wrapText="1"/>
    </xf>
    <xf numFmtId="0" fontId="8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24" xfId="0" applyFont="1" applyBorder="1"/>
    <xf numFmtId="0" fontId="11" fillId="0" borderId="1" xfId="0" applyFont="1" applyBorder="1"/>
    <xf numFmtId="0" fontId="11" fillId="0" borderId="1" xfId="0" applyFont="1" applyFill="1" applyBorder="1"/>
    <xf numFmtId="0" fontId="11" fillId="0" borderId="1" xfId="0" applyFont="1" applyBorder="1" applyAlignment="1">
      <alignment horizontal="left"/>
    </xf>
    <xf numFmtId="0" fontId="11" fillId="0" borderId="24" xfId="0" applyFont="1" applyFill="1" applyBorder="1"/>
    <xf numFmtId="2" fontId="4" fillId="3" borderId="14" xfId="1" applyNumberFormat="1" applyFont="1" applyFill="1" applyBorder="1" applyAlignment="1">
      <alignment horizontal="right" wrapText="1"/>
    </xf>
    <xf numFmtId="2" fontId="4" fillId="3" borderId="11" xfId="1" applyNumberFormat="1" applyFont="1" applyFill="1" applyBorder="1" applyAlignment="1">
      <alignment horizontal="right" wrapText="1"/>
    </xf>
    <xf numFmtId="2" fontId="5" fillId="4" borderId="21" xfId="1" applyNumberFormat="1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center"/>
    </xf>
    <xf numFmtId="2" fontId="11" fillId="0" borderId="20" xfId="0" applyNumberFormat="1" applyFont="1" applyBorder="1"/>
    <xf numFmtId="2" fontId="11" fillId="0" borderId="33" xfId="0" applyNumberFormat="1" applyFont="1" applyBorder="1"/>
    <xf numFmtId="2" fontId="11" fillId="0" borderId="19" xfId="0" applyNumberFormat="1" applyFont="1" applyBorder="1"/>
    <xf numFmtId="2" fontId="12" fillId="5" borderId="5" xfId="0" applyNumberFormat="1" applyFont="1" applyFill="1" applyBorder="1"/>
    <xf numFmtId="2" fontId="11" fillId="0" borderId="35" xfId="0" applyNumberFormat="1" applyFont="1" applyFill="1" applyBorder="1"/>
    <xf numFmtId="0" fontId="2" fillId="0" borderId="30" xfId="0" applyFont="1" applyBorder="1"/>
    <xf numFmtId="0" fontId="2" fillId="0" borderId="36" xfId="0" applyFont="1" applyBorder="1"/>
    <xf numFmtId="2" fontId="11" fillId="0" borderId="37" xfId="0" applyNumberFormat="1" applyFont="1" applyBorder="1"/>
    <xf numFmtId="2" fontId="11" fillId="0" borderId="38" xfId="0" applyNumberFormat="1" applyFont="1" applyBorder="1"/>
    <xf numFmtId="0" fontId="11" fillId="0" borderId="15" xfId="0" applyFont="1" applyBorder="1"/>
    <xf numFmtId="2" fontId="5" fillId="6" borderId="5" xfId="1" applyNumberFormat="1" applyFont="1" applyFill="1" applyBorder="1" applyAlignment="1">
      <alignment horizontal="right" wrapText="1"/>
    </xf>
    <xf numFmtId="0" fontId="13" fillId="0" borderId="0" xfId="0" applyFont="1"/>
    <xf numFmtId="0" fontId="11" fillId="0" borderId="14" xfId="0" applyFont="1" applyBorder="1"/>
    <xf numFmtId="0" fontId="7" fillId="0" borderId="39" xfId="0" applyFont="1" applyBorder="1" applyAlignment="1">
      <alignment horizontal="left"/>
    </xf>
    <xf numFmtId="164" fontId="6" fillId="2" borderId="8" xfId="0" applyNumberFormat="1" applyFont="1" applyFill="1" applyBorder="1" applyAlignment="1">
      <alignment horizontal="center"/>
    </xf>
    <xf numFmtId="2" fontId="4" fillId="3" borderId="1" xfId="0" applyNumberFormat="1" applyFont="1" applyFill="1" applyBorder="1"/>
    <xf numFmtId="2" fontId="11" fillId="0" borderId="1" xfId="0" applyNumberFormat="1" applyFont="1" applyBorder="1"/>
    <xf numFmtId="0" fontId="4" fillId="0" borderId="15" xfId="0" applyFont="1" applyBorder="1" applyAlignment="1"/>
    <xf numFmtId="2" fontId="4" fillId="3" borderId="15" xfId="1" applyNumberFormat="1" applyFont="1" applyFill="1" applyBorder="1" applyAlignment="1">
      <alignment horizontal="right" wrapText="1"/>
    </xf>
    <xf numFmtId="2" fontId="11" fillId="0" borderId="15" xfId="0" applyNumberFormat="1" applyFont="1" applyBorder="1"/>
    <xf numFmtId="2" fontId="4" fillId="3" borderId="15" xfId="0" applyNumberFormat="1" applyFont="1" applyFill="1" applyBorder="1"/>
    <xf numFmtId="2" fontId="5" fillId="4" borderId="44" xfId="1" applyNumberFormat="1" applyFont="1" applyFill="1" applyBorder="1" applyAlignment="1">
      <alignment horizontal="right" wrapText="1"/>
    </xf>
    <xf numFmtId="2" fontId="5" fillId="4" borderId="45" xfId="1" applyNumberFormat="1" applyFont="1" applyFill="1" applyBorder="1" applyAlignment="1">
      <alignment horizontal="right" wrapText="1"/>
    </xf>
    <xf numFmtId="2" fontId="5" fillId="4" borderId="42" xfId="1" applyNumberFormat="1" applyFont="1" applyFill="1" applyBorder="1" applyAlignment="1">
      <alignment horizontal="right" wrapText="1"/>
    </xf>
    <xf numFmtId="2" fontId="5" fillId="4" borderId="46" xfId="1" applyNumberFormat="1" applyFont="1" applyFill="1" applyBorder="1" applyAlignment="1">
      <alignment horizontal="right" wrapText="1"/>
    </xf>
    <xf numFmtId="2" fontId="5" fillId="4" borderId="43" xfId="1" applyNumberFormat="1" applyFont="1" applyFill="1" applyBorder="1" applyAlignment="1">
      <alignment horizontal="right" wrapText="1"/>
    </xf>
    <xf numFmtId="2" fontId="12" fillId="5" borderId="44" xfId="0" applyNumberFormat="1" applyFont="1" applyFill="1" applyBorder="1"/>
    <xf numFmtId="2" fontId="4" fillId="3" borderId="12" xfId="0" applyNumberFormat="1" applyFont="1" applyFill="1" applyBorder="1"/>
    <xf numFmtId="2" fontId="12" fillId="6" borderId="5" xfId="0" applyNumberFormat="1" applyFont="1" applyFill="1" applyBorder="1"/>
    <xf numFmtId="0" fontId="12" fillId="0" borderId="0" xfId="0" applyFont="1"/>
    <xf numFmtId="0" fontId="11" fillId="0" borderId="14" xfId="0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6" fillId="4" borderId="21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3" fontId="11" fillId="0" borderId="14" xfId="0" applyNumberFormat="1" applyFont="1" applyBorder="1" applyAlignment="1">
      <alignment horizontal="left"/>
    </xf>
    <xf numFmtId="3" fontId="11" fillId="0" borderId="30" xfId="0" applyNumberFormat="1" applyFont="1" applyBorder="1" applyAlignment="1">
      <alignment horizontal="left"/>
    </xf>
    <xf numFmtId="0" fontId="5" fillId="2" borderId="2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left"/>
    </xf>
    <xf numFmtId="0" fontId="11" fillId="2" borderId="22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2" fillId="5" borderId="21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7" fillId="3" borderId="34" xfId="0" applyFont="1" applyFill="1" applyBorder="1" applyAlignment="1">
      <alignment horizontal="left"/>
    </xf>
    <xf numFmtId="0" fontId="7" fillId="3" borderId="25" xfId="0" applyFont="1" applyFill="1" applyBorder="1" applyAlignment="1">
      <alignment horizontal="left"/>
    </xf>
    <xf numFmtId="0" fontId="7" fillId="3" borderId="26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7" fillId="3" borderId="29" xfId="0" applyFont="1" applyFill="1" applyBorder="1" applyAlignment="1">
      <alignment horizontal="left"/>
    </xf>
    <xf numFmtId="0" fontId="7" fillId="3" borderId="30" xfId="0" applyFont="1" applyFill="1" applyBorder="1" applyAlignment="1">
      <alignment horizontal="left"/>
    </xf>
    <xf numFmtId="0" fontId="2" fillId="5" borderId="43" xfId="0" applyFont="1" applyFill="1" applyBorder="1" applyAlignment="1">
      <alignment horizontal="left"/>
    </xf>
    <xf numFmtId="0" fontId="2" fillId="5" borderId="42" xfId="0" applyFont="1" applyFill="1" applyBorder="1" applyAlignment="1">
      <alignment horizontal="left"/>
    </xf>
    <xf numFmtId="0" fontId="6" fillId="4" borderId="41" xfId="0" applyFont="1" applyFill="1" applyBorder="1" applyAlignment="1">
      <alignment horizontal="center"/>
    </xf>
    <xf numFmtId="0" fontId="6" fillId="4" borderId="42" xfId="0" applyFont="1" applyFill="1" applyBorder="1" applyAlignment="1">
      <alignment horizontal="center"/>
    </xf>
    <xf numFmtId="3" fontId="11" fillId="0" borderId="34" xfId="0" applyNumberFormat="1" applyFont="1" applyBorder="1" applyAlignment="1">
      <alignment horizontal="left"/>
    </xf>
    <xf numFmtId="3" fontId="11" fillId="0" borderId="26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3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11" fillId="0" borderId="26" xfId="0" applyFont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4" fillId="0" borderId="34" xfId="0" applyFont="1" applyBorder="1" applyAlignment="1">
      <alignment horizontal="left"/>
    </xf>
    <xf numFmtId="0" fontId="4" fillId="0" borderId="14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17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36" xfId="0" applyFont="1" applyBorder="1" applyAlignment="1">
      <alignment horizontal="left"/>
    </xf>
    <xf numFmtId="3" fontId="11" fillId="0" borderId="40" xfId="0" applyNumberFormat="1" applyFont="1" applyBorder="1" applyAlignment="1">
      <alignment horizontal="left"/>
    </xf>
    <xf numFmtId="0" fontId="11" fillId="0" borderId="40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40" xfId="0" applyFont="1" applyBorder="1" applyAlignment="1">
      <alignment horizontal="left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481E-28C2-4247-9ED4-492D1DB1640D}">
  <sheetPr>
    <pageSetUpPr fitToPage="1"/>
  </sheetPr>
  <dimension ref="A1:O110"/>
  <sheetViews>
    <sheetView tabSelected="1" topLeftCell="A76" workbookViewId="0">
      <selection activeCell="M106" sqref="M106"/>
    </sheetView>
  </sheetViews>
  <sheetFormatPr defaultRowHeight="15" x14ac:dyDescent="0.25"/>
  <cols>
    <col min="8" max="8" width="9.5703125" customWidth="1"/>
    <col min="9" max="9" width="13.5703125" customWidth="1"/>
    <col min="10" max="10" width="13.28515625" customWidth="1"/>
    <col min="11" max="12" width="12.7109375" customWidth="1"/>
    <col min="13" max="13" width="12" customWidth="1"/>
    <col min="14" max="14" width="11.7109375" customWidth="1"/>
    <col min="15" max="15" width="12" customWidth="1"/>
  </cols>
  <sheetData>
    <row r="1" spans="1:15" ht="15.75" x14ac:dyDescent="0.25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ht="18" x14ac:dyDescent="0.25">
      <c r="A2" s="59" t="s">
        <v>123</v>
      </c>
      <c r="B2" s="59"/>
      <c r="C2" s="59"/>
      <c r="D2" s="59"/>
      <c r="E2" s="59"/>
      <c r="F2" s="59"/>
      <c r="G2" s="59"/>
      <c r="H2" s="3"/>
      <c r="I2" s="3"/>
      <c r="J2" s="77" t="s">
        <v>171</v>
      </c>
      <c r="K2" s="3"/>
      <c r="L2" s="3"/>
      <c r="M2" s="3"/>
      <c r="N2" s="3"/>
    </row>
    <row r="3" spans="1:15" ht="15.75" thickBot="1" x14ac:dyDescent="0.3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 ht="45.75" thickBot="1" x14ac:dyDescent="0.3">
      <c r="A4" s="93" t="s">
        <v>0</v>
      </c>
      <c r="B4" s="94"/>
      <c r="C4" s="4" t="s">
        <v>1</v>
      </c>
      <c r="D4" s="5"/>
      <c r="E4" s="6"/>
      <c r="F4" s="6"/>
      <c r="G4" s="6"/>
      <c r="H4" s="6"/>
      <c r="I4" s="7" t="s">
        <v>121</v>
      </c>
      <c r="J4" s="8" t="s">
        <v>120</v>
      </c>
      <c r="K4" s="9" t="s">
        <v>122</v>
      </c>
      <c r="L4" s="9" t="s">
        <v>134</v>
      </c>
      <c r="M4" s="9" t="s">
        <v>125</v>
      </c>
      <c r="N4" s="8" t="s">
        <v>124</v>
      </c>
      <c r="O4" s="8" t="s">
        <v>126</v>
      </c>
    </row>
    <row r="5" spans="1:15" ht="15.75" thickBot="1" x14ac:dyDescent="0.3">
      <c r="A5" s="95" t="s">
        <v>111</v>
      </c>
      <c r="B5" s="96"/>
      <c r="C5" s="97" t="s">
        <v>2</v>
      </c>
      <c r="D5" s="98"/>
      <c r="E5" s="98"/>
      <c r="F5" s="98"/>
      <c r="G5" s="98"/>
      <c r="H5" s="99"/>
      <c r="I5" s="10" t="s">
        <v>3</v>
      </c>
      <c r="J5" s="11" t="s">
        <v>3</v>
      </c>
      <c r="K5" s="11" t="s">
        <v>3</v>
      </c>
      <c r="L5" s="62" t="s">
        <v>3</v>
      </c>
      <c r="M5" s="11" t="s">
        <v>3</v>
      </c>
      <c r="N5" s="47" t="s">
        <v>3</v>
      </c>
      <c r="O5" s="47" t="s">
        <v>3</v>
      </c>
    </row>
    <row r="6" spans="1:15" x14ac:dyDescent="0.25">
      <c r="A6" s="12" t="s">
        <v>4</v>
      </c>
      <c r="B6" s="26"/>
      <c r="C6" s="100" t="s">
        <v>114</v>
      </c>
      <c r="D6" s="101"/>
      <c r="E6" s="101"/>
      <c r="F6" s="101"/>
      <c r="G6" s="101"/>
      <c r="H6" s="102"/>
      <c r="I6" s="15">
        <v>297373.28000000003</v>
      </c>
      <c r="J6" s="15">
        <v>387802</v>
      </c>
      <c r="K6" s="15">
        <v>340025</v>
      </c>
      <c r="L6" s="15">
        <v>340348</v>
      </c>
      <c r="M6" s="15">
        <v>372970</v>
      </c>
      <c r="N6" s="20">
        <v>384421</v>
      </c>
      <c r="O6" s="48">
        <v>404881</v>
      </c>
    </row>
    <row r="7" spans="1:15" x14ac:dyDescent="0.25">
      <c r="A7" s="12" t="s">
        <v>5</v>
      </c>
      <c r="B7" s="26"/>
      <c r="C7" s="80" t="s">
        <v>6</v>
      </c>
      <c r="D7" s="81"/>
      <c r="E7" s="81"/>
      <c r="F7" s="81"/>
      <c r="G7" s="81"/>
      <c r="H7" s="82"/>
      <c r="I7" s="15">
        <v>8885.6200000000008</v>
      </c>
      <c r="J7" s="15">
        <v>20450</v>
      </c>
      <c r="K7" s="15">
        <v>20450</v>
      </c>
      <c r="L7" s="15">
        <v>18450</v>
      </c>
      <c r="M7" s="15">
        <v>21000</v>
      </c>
      <c r="N7" s="20">
        <v>21000</v>
      </c>
      <c r="O7" s="49">
        <v>21000</v>
      </c>
    </row>
    <row r="8" spans="1:15" x14ac:dyDescent="0.25">
      <c r="A8" s="12" t="s">
        <v>5</v>
      </c>
      <c r="B8" s="26"/>
      <c r="C8" s="80" t="s">
        <v>7</v>
      </c>
      <c r="D8" s="81"/>
      <c r="E8" s="81"/>
      <c r="F8" s="81"/>
      <c r="G8" s="81"/>
      <c r="H8" s="82"/>
      <c r="I8" s="15">
        <v>51881.48</v>
      </c>
      <c r="J8" s="15">
        <v>41000</v>
      </c>
      <c r="K8" s="15">
        <v>41000</v>
      </c>
      <c r="L8" s="15">
        <v>38000</v>
      </c>
      <c r="M8" s="15">
        <v>41000</v>
      </c>
      <c r="N8" s="20">
        <v>41000</v>
      </c>
      <c r="O8" s="49">
        <v>41000</v>
      </c>
    </row>
    <row r="9" spans="1:15" x14ac:dyDescent="0.25">
      <c r="A9" s="12" t="s">
        <v>8</v>
      </c>
      <c r="B9" s="26"/>
      <c r="C9" s="80" t="s">
        <v>9</v>
      </c>
      <c r="D9" s="81"/>
      <c r="E9" s="81"/>
      <c r="F9" s="81"/>
      <c r="G9" s="81"/>
      <c r="H9" s="82"/>
      <c r="I9" s="15">
        <v>7606.85</v>
      </c>
      <c r="J9" s="15">
        <v>8953</v>
      </c>
      <c r="K9" s="15">
        <v>8953</v>
      </c>
      <c r="L9" s="15">
        <v>10600</v>
      </c>
      <c r="M9" s="15">
        <v>15164.53</v>
      </c>
      <c r="N9" s="20">
        <v>15164.53</v>
      </c>
      <c r="O9" s="49">
        <v>15164.53</v>
      </c>
    </row>
    <row r="10" spans="1:15" x14ac:dyDescent="0.25">
      <c r="A10" s="12" t="s">
        <v>8</v>
      </c>
      <c r="B10" s="26"/>
      <c r="C10" s="80" t="s">
        <v>10</v>
      </c>
      <c r="D10" s="81"/>
      <c r="E10" s="81"/>
      <c r="F10" s="81"/>
      <c r="G10" s="81"/>
      <c r="H10" s="82"/>
      <c r="I10" s="15">
        <v>22568.81</v>
      </c>
      <c r="J10" s="15">
        <v>33496</v>
      </c>
      <c r="K10" s="15">
        <v>33496</v>
      </c>
      <c r="L10" s="15">
        <v>30496</v>
      </c>
      <c r="M10" s="15">
        <v>33496</v>
      </c>
      <c r="N10" s="20">
        <v>33496</v>
      </c>
      <c r="O10" s="49">
        <v>33496</v>
      </c>
    </row>
    <row r="11" spans="1:15" x14ac:dyDescent="0.25">
      <c r="A11" s="12" t="s">
        <v>11</v>
      </c>
      <c r="B11" s="26"/>
      <c r="C11" s="80" t="s">
        <v>12</v>
      </c>
      <c r="D11" s="81"/>
      <c r="E11" s="81"/>
      <c r="F11" s="81"/>
      <c r="G11" s="81"/>
      <c r="H11" s="82"/>
      <c r="I11" s="15">
        <v>618</v>
      </c>
      <c r="J11" s="15">
        <v>700</v>
      </c>
      <c r="K11" s="15">
        <v>700</v>
      </c>
      <c r="L11" s="15">
        <v>650</v>
      </c>
      <c r="M11" s="15">
        <v>747.5</v>
      </c>
      <c r="N11" s="20">
        <v>747.5</v>
      </c>
      <c r="O11" s="49">
        <v>747.5</v>
      </c>
    </row>
    <row r="12" spans="1:15" x14ac:dyDescent="0.25">
      <c r="A12" s="12" t="s">
        <v>13</v>
      </c>
      <c r="B12" s="26"/>
      <c r="C12" s="80" t="s">
        <v>14</v>
      </c>
      <c r="D12" s="81"/>
      <c r="E12" s="81"/>
      <c r="F12" s="81"/>
      <c r="G12" s="81"/>
      <c r="H12" s="82"/>
      <c r="I12" s="15">
        <v>1141.5</v>
      </c>
      <c r="J12" s="15">
        <v>1250</v>
      </c>
      <c r="K12" s="15">
        <v>1200</v>
      </c>
      <c r="L12" s="15">
        <v>750</v>
      </c>
      <c r="M12" s="15">
        <v>800</v>
      </c>
      <c r="N12" s="20">
        <v>800</v>
      </c>
      <c r="O12" s="49">
        <v>800</v>
      </c>
    </row>
    <row r="13" spans="1:15" x14ac:dyDescent="0.25">
      <c r="A13" s="12" t="s">
        <v>15</v>
      </c>
      <c r="B13" s="26"/>
      <c r="C13" s="80" t="s">
        <v>16</v>
      </c>
      <c r="D13" s="81"/>
      <c r="E13" s="81"/>
      <c r="F13" s="81"/>
      <c r="G13" s="81"/>
      <c r="H13" s="82"/>
      <c r="I13" s="15">
        <v>18288.849999999999</v>
      </c>
      <c r="J13" s="15">
        <v>38282.870000000003</v>
      </c>
      <c r="K13" s="15">
        <v>38282.870000000003</v>
      </c>
      <c r="L13" s="15">
        <v>23500</v>
      </c>
      <c r="M13" s="15">
        <v>40177.360000000001</v>
      </c>
      <c r="N13" s="20">
        <v>40177.360000000001</v>
      </c>
      <c r="O13" s="49">
        <v>40177.360000000001</v>
      </c>
    </row>
    <row r="14" spans="1:15" x14ac:dyDescent="0.25">
      <c r="A14" s="12" t="s">
        <v>15</v>
      </c>
      <c r="B14" s="26"/>
      <c r="C14" s="80" t="s">
        <v>17</v>
      </c>
      <c r="D14" s="81"/>
      <c r="E14" s="81"/>
      <c r="F14" s="81"/>
      <c r="G14" s="81"/>
      <c r="H14" s="82"/>
      <c r="I14" s="15">
        <v>34702.32</v>
      </c>
      <c r="J14" s="15">
        <v>26122.799999999999</v>
      </c>
      <c r="K14" s="15">
        <v>26122.799999999999</v>
      </c>
      <c r="L14" s="15">
        <v>29000</v>
      </c>
      <c r="M14" s="15">
        <v>15281.2</v>
      </c>
      <c r="N14" s="20">
        <v>15281.2</v>
      </c>
      <c r="O14" s="49">
        <v>15281.2</v>
      </c>
    </row>
    <row r="15" spans="1:15" x14ac:dyDescent="0.25">
      <c r="A15" s="12" t="s">
        <v>18</v>
      </c>
      <c r="B15" s="26"/>
      <c r="C15" s="80" t="s">
        <v>19</v>
      </c>
      <c r="D15" s="81"/>
      <c r="E15" s="81"/>
      <c r="F15" s="81"/>
      <c r="G15" s="81"/>
      <c r="H15" s="82"/>
      <c r="I15" s="15">
        <v>522.9</v>
      </c>
      <c r="J15" s="15">
        <v>6562.8</v>
      </c>
      <c r="K15" s="15">
        <v>6562</v>
      </c>
      <c r="L15" s="15">
        <v>5500</v>
      </c>
      <c r="M15" s="15">
        <v>6500</v>
      </c>
      <c r="N15" s="20">
        <v>6500</v>
      </c>
      <c r="O15" s="49">
        <v>6500</v>
      </c>
    </row>
    <row r="16" spans="1:15" x14ac:dyDescent="0.25">
      <c r="A16" s="12" t="s">
        <v>20</v>
      </c>
      <c r="B16" s="26"/>
      <c r="C16" s="80" t="s">
        <v>21</v>
      </c>
      <c r="D16" s="81"/>
      <c r="E16" s="81"/>
      <c r="F16" s="81"/>
      <c r="G16" s="81"/>
      <c r="H16" s="82"/>
      <c r="I16" s="15">
        <v>0</v>
      </c>
      <c r="J16" s="15">
        <v>1332</v>
      </c>
      <c r="K16" s="15">
        <v>444</v>
      </c>
      <c r="L16" s="15">
        <v>444</v>
      </c>
      <c r="M16" s="15">
        <v>444</v>
      </c>
      <c r="N16" s="20">
        <v>444</v>
      </c>
      <c r="O16" s="49">
        <v>444</v>
      </c>
    </row>
    <row r="17" spans="1:15" x14ac:dyDescent="0.25">
      <c r="A17" s="12" t="s">
        <v>22</v>
      </c>
      <c r="B17" s="26"/>
      <c r="C17" s="80" t="s">
        <v>23</v>
      </c>
      <c r="D17" s="81"/>
      <c r="E17" s="81"/>
      <c r="F17" s="81"/>
      <c r="G17" s="81"/>
      <c r="H17" s="82"/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20">
        <v>0</v>
      </c>
      <c r="O17" s="49">
        <v>0</v>
      </c>
    </row>
    <row r="18" spans="1:15" x14ac:dyDescent="0.25">
      <c r="A18" s="12" t="s">
        <v>22</v>
      </c>
      <c r="B18" s="26"/>
      <c r="C18" s="80" t="s">
        <v>24</v>
      </c>
      <c r="D18" s="81"/>
      <c r="E18" s="81"/>
      <c r="F18" s="81"/>
      <c r="G18" s="81"/>
      <c r="H18" s="82"/>
      <c r="I18" s="15">
        <v>130</v>
      </c>
      <c r="J18" s="15">
        <v>800</v>
      </c>
      <c r="K18" s="15">
        <v>1100</v>
      </c>
      <c r="L18" s="15">
        <v>500</v>
      </c>
      <c r="M18" s="15">
        <v>1100</v>
      </c>
      <c r="N18" s="20">
        <v>1100</v>
      </c>
      <c r="O18" s="49">
        <v>1100</v>
      </c>
    </row>
    <row r="19" spans="1:15" x14ac:dyDescent="0.25">
      <c r="A19" s="12" t="s">
        <v>25</v>
      </c>
      <c r="B19" s="26"/>
      <c r="C19" s="80" t="s">
        <v>26</v>
      </c>
      <c r="D19" s="81"/>
      <c r="E19" s="81"/>
      <c r="F19" s="81"/>
      <c r="G19" s="81"/>
      <c r="H19" s="82"/>
      <c r="I19" s="15">
        <v>68991.399999999994</v>
      </c>
      <c r="J19" s="15">
        <v>54468.959999999999</v>
      </c>
      <c r="K19" s="15">
        <v>54468.959999999999</v>
      </c>
      <c r="L19" s="15">
        <v>54468.959999999999</v>
      </c>
      <c r="M19" s="15">
        <v>54468.959999999999</v>
      </c>
      <c r="N19" s="20">
        <v>54468.959999999999</v>
      </c>
      <c r="O19" s="49">
        <v>54468.959999999999</v>
      </c>
    </row>
    <row r="20" spans="1:15" x14ac:dyDescent="0.25">
      <c r="A20" s="18" t="s">
        <v>25</v>
      </c>
      <c r="B20" s="26"/>
      <c r="C20" s="80" t="s">
        <v>27</v>
      </c>
      <c r="D20" s="81"/>
      <c r="E20" s="81"/>
      <c r="F20" s="81"/>
      <c r="G20" s="81"/>
      <c r="H20" s="82"/>
      <c r="I20" s="15">
        <v>9099.81</v>
      </c>
      <c r="J20" s="15">
        <v>9645</v>
      </c>
      <c r="K20" s="15">
        <v>9645</v>
      </c>
      <c r="L20" s="15">
        <v>11000</v>
      </c>
      <c r="M20" s="15">
        <v>11500</v>
      </c>
      <c r="N20" s="20">
        <v>11500</v>
      </c>
      <c r="O20" s="49">
        <v>11500</v>
      </c>
    </row>
    <row r="21" spans="1:15" x14ac:dyDescent="0.25">
      <c r="A21" s="19" t="s">
        <v>25</v>
      </c>
      <c r="B21" s="26"/>
      <c r="C21" s="80" t="s">
        <v>28</v>
      </c>
      <c r="D21" s="81"/>
      <c r="E21" s="81"/>
      <c r="F21" s="81"/>
      <c r="G21" s="81"/>
      <c r="H21" s="82"/>
      <c r="I21" s="15">
        <v>2290.02</v>
      </c>
      <c r="J21" s="15">
        <v>3000</v>
      </c>
      <c r="K21" s="15">
        <v>3000</v>
      </c>
      <c r="L21" s="15">
        <v>3000</v>
      </c>
      <c r="M21" s="15">
        <v>4000</v>
      </c>
      <c r="N21" s="20">
        <v>4000</v>
      </c>
      <c r="O21" s="49">
        <v>4000</v>
      </c>
    </row>
    <row r="22" spans="1:15" x14ac:dyDescent="0.25">
      <c r="A22" s="19" t="s">
        <v>29</v>
      </c>
      <c r="B22" s="26"/>
      <c r="C22" s="80" t="s">
        <v>135</v>
      </c>
      <c r="D22" s="81"/>
      <c r="E22" s="81"/>
      <c r="F22" s="81"/>
      <c r="G22" s="81"/>
      <c r="H22" s="82"/>
      <c r="I22" s="15">
        <v>970.94</v>
      </c>
      <c r="J22" s="15">
        <v>700</v>
      </c>
      <c r="K22" s="15">
        <v>700</v>
      </c>
      <c r="L22" s="15">
        <v>1200</v>
      </c>
      <c r="M22" s="15">
        <v>1500</v>
      </c>
      <c r="N22" s="20">
        <v>1500</v>
      </c>
      <c r="O22" s="49">
        <v>1500</v>
      </c>
    </row>
    <row r="23" spans="1:15" x14ac:dyDescent="0.25">
      <c r="A23" s="19" t="s">
        <v>30</v>
      </c>
      <c r="B23" s="26"/>
      <c r="C23" s="80" t="s">
        <v>31</v>
      </c>
      <c r="D23" s="81"/>
      <c r="E23" s="81"/>
      <c r="F23" s="81"/>
      <c r="G23" s="81"/>
      <c r="H23" s="82"/>
      <c r="I23" s="15">
        <v>5155</v>
      </c>
      <c r="J23" s="15">
        <v>5200</v>
      </c>
      <c r="K23" s="15">
        <v>5200</v>
      </c>
      <c r="L23" s="15">
        <v>5200</v>
      </c>
      <c r="M23" s="15">
        <v>6000</v>
      </c>
      <c r="N23" s="20">
        <v>6000</v>
      </c>
      <c r="O23" s="49">
        <v>6000</v>
      </c>
    </row>
    <row r="24" spans="1:15" x14ac:dyDescent="0.25">
      <c r="A24" s="12" t="s">
        <v>32</v>
      </c>
      <c r="B24" s="26"/>
      <c r="C24" s="80" t="s">
        <v>33</v>
      </c>
      <c r="D24" s="81"/>
      <c r="E24" s="81"/>
      <c r="F24" s="81"/>
      <c r="G24" s="81"/>
      <c r="H24" s="82"/>
      <c r="I24" s="15">
        <v>4330.5600000000004</v>
      </c>
      <c r="J24" s="15">
        <v>3200</v>
      </c>
      <c r="K24" s="15">
        <v>3200</v>
      </c>
      <c r="L24" s="15">
        <v>3200</v>
      </c>
      <c r="M24" s="15">
        <v>3200</v>
      </c>
      <c r="N24" s="20">
        <v>3200</v>
      </c>
      <c r="O24" s="49">
        <v>3200</v>
      </c>
    </row>
    <row r="25" spans="1:15" x14ac:dyDescent="0.25">
      <c r="A25" s="19" t="s">
        <v>34</v>
      </c>
      <c r="B25" s="26"/>
      <c r="C25" s="80" t="s">
        <v>35</v>
      </c>
      <c r="D25" s="81"/>
      <c r="E25" s="81"/>
      <c r="F25" s="81"/>
      <c r="G25" s="81"/>
      <c r="H25" s="82"/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20">
        <v>0</v>
      </c>
      <c r="O25" s="49">
        <v>0</v>
      </c>
    </row>
    <row r="26" spans="1:15" x14ac:dyDescent="0.25">
      <c r="A26" s="19" t="s">
        <v>36</v>
      </c>
      <c r="B26" s="26"/>
      <c r="C26" s="80" t="s">
        <v>115</v>
      </c>
      <c r="D26" s="81"/>
      <c r="E26" s="81"/>
      <c r="F26" s="81"/>
      <c r="G26" s="81"/>
      <c r="H26" s="82"/>
      <c r="I26" s="15">
        <v>9412.6200000000008</v>
      </c>
      <c r="J26" s="15">
        <v>3000</v>
      </c>
      <c r="K26" s="15">
        <v>5000</v>
      </c>
      <c r="L26" s="15">
        <v>5300</v>
      </c>
      <c r="M26" s="15">
        <v>6000</v>
      </c>
      <c r="N26" s="20">
        <v>6000</v>
      </c>
      <c r="O26" s="49">
        <v>6000</v>
      </c>
    </row>
    <row r="27" spans="1:15" x14ac:dyDescent="0.25">
      <c r="A27" s="19" t="s">
        <v>36</v>
      </c>
      <c r="B27" s="26"/>
      <c r="C27" s="80" t="s">
        <v>119</v>
      </c>
      <c r="D27" s="81"/>
      <c r="E27" s="81"/>
      <c r="F27" s="81"/>
      <c r="G27" s="81"/>
      <c r="H27" s="82"/>
      <c r="I27" s="15">
        <v>6357.99</v>
      </c>
      <c r="J27" s="15">
        <v>15000</v>
      </c>
      <c r="K27" s="15">
        <v>15000</v>
      </c>
      <c r="L27" s="15">
        <v>15000</v>
      </c>
      <c r="M27" s="15">
        <v>15000</v>
      </c>
      <c r="N27" s="20">
        <v>15000</v>
      </c>
      <c r="O27" s="49">
        <v>15000</v>
      </c>
    </row>
    <row r="28" spans="1:15" x14ac:dyDescent="0.25">
      <c r="A28" s="19" t="s">
        <v>36</v>
      </c>
      <c r="B28" s="26"/>
      <c r="C28" s="80" t="s">
        <v>37</v>
      </c>
      <c r="D28" s="81"/>
      <c r="E28" s="81"/>
      <c r="F28" s="81"/>
      <c r="G28" s="81"/>
      <c r="H28" s="82"/>
      <c r="I28" s="15">
        <v>664.5</v>
      </c>
      <c r="J28" s="15">
        <v>820</v>
      </c>
      <c r="K28" s="15">
        <v>900</v>
      </c>
      <c r="L28" s="15">
        <v>700</v>
      </c>
      <c r="M28" s="15">
        <v>900</v>
      </c>
      <c r="N28" s="20">
        <v>900</v>
      </c>
      <c r="O28" s="49">
        <v>900</v>
      </c>
    </row>
    <row r="29" spans="1:15" x14ac:dyDescent="0.25">
      <c r="A29" s="19" t="s">
        <v>36</v>
      </c>
      <c r="B29" s="26"/>
      <c r="C29" s="80" t="s">
        <v>38</v>
      </c>
      <c r="D29" s="81"/>
      <c r="E29" s="81"/>
      <c r="F29" s="81"/>
      <c r="G29" s="81"/>
      <c r="H29" s="82"/>
      <c r="I29" s="20">
        <v>125</v>
      </c>
      <c r="J29" s="15">
        <v>100</v>
      </c>
      <c r="K29" s="15">
        <v>100</v>
      </c>
      <c r="L29" s="15">
        <v>50</v>
      </c>
      <c r="M29" s="15">
        <v>100</v>
      </c>
      <c r="N29" s="20">
        <v>100</v>
      </c>
      <c r="O29" s="49">
        <v>100</v>
      </c>
    </row>
    <row r="30" spans="1:15" x14ac:dyDescent="0.25">
      <c r="A30" s="19" t="s">
        <v>36</v>
      </c>
      <c r="B30" s="26"/>
      <c r="C30" s="80" t="s">
        <v>39</v>
      </c>
      <c r="D30" s="81"/>
      <c r="E30" s="81"/>
      <c r="F30" s="81"/>
      <c r="G30" s="81"/>
      <c r="H30" s="82"/>
      <c r="I30" s="21">
        <v>819.72</v>
      </c>
      <c r="J30" s="15">
        <v>1000</v>
      </c>
      <c r="K30" s="15">
        <v>1000</v>
      </c>
      <c r="L30" s="15">
        <v>4100</v>
      </c>
      <c r="M30" s="15">
        <v>4000</v>
      </c>
      <c r="N30" s="20">
        <v>3000</v>
      </c>
      <c r="O30" s="49">
        <v>3000</v>
      </c>
    </row>
    <row r="31" spans="1:15" x14ac:dyDescent="0.25">
      <c r="A31" s="19" t="s">
        <v>36</v>
      </c>
      <c r="B31" s="26"/>
      <c r="C31" s="80" t="s">
        <v>40</v>
      </c>
      <c r="D31" s="81"/>
      <c r="E31" s="81"/>
      <c r="F31" s="81"/>
      <c r="G31" s="81"/>
      <c r="H31" s="82"/>
      <c r="I31" s="21">
        <v>1441.84</v>
      </c>
      <c r="J31" s="15">
        <v>100</v>
      </c>
      <c r="K31" s="15">
        <v>100</v>
      </c>
      <c r="L31" s="15">
        <v>100</v>
      </c>
      <c r="M31" s="15">
        <v>100</v>
      </c>
      <c r="N31" s="20">
        <v>100</v>
      </c>
      <c r="O31" s="49">
        <v>100</v>
      </c>
    </row>
    <row r="32" spans="1:15" x14ac:dyDescent="0.25">
      <c r="A32" s="19" t="s">
        <v>41</v>
      </c>
      <c r="B32" s="26"/>
      <c r="C32" s="80" t="s">
        <v>116</v>
      </c>
      <c r="D32" s="81"/>
      <c r="E32" s="81"/>
      <c r="F32" s="81"/>
      <c r="G32" s="81"/>
      <c r="H32" s="82"/>
      <c r="I32" s="22">
        <v>0</v>
      </c>
      <c r="J32" s="15">
        <v>2600</v>
      </c>
      <c r="K32" s="15">
        <v>2600</v>
      </c>
      <c r="L32" s="15">
        <v>3200</v>
      </c>
      <c r="M32" s="15">
        <v>3200</v>
      </c>
      <c r="N32" s="20">
        <v>3200</v>
      </c>
      <c r="O32" s="49">
        <v>3200</v>
      </c>
    </row>
    <row r="33" spans="1:15" x14ac:dyDescent="0.25">
      <c r="A33" s="19" t="s">
        <v>41</v>
      </c>
      <c r="B33" s="26"/>
      <c r="C33" s="80" t="s">
        <v>42</v>
      </c>
      <c r="D33" s="81"/>
      <c r="E33" s="81"/>
      <c r="F33" s="81"/>
      <c r="G33" s="81"/>
      <c r="H33" s="82"/>
      <c r="I33" s="15">
        <v>5172.12</v>
      </c>
      <c r="J33" s="15">
        <v>2300</v>
      </c>
      <c r="K33" s="15">
        <v>2300</v>
      </c>
      <c r="L33" s="15">
        <v>2300</v>
      </c>
      <c r="M33" s="15">
        <v>2500</v>
      </c>
      <c r="N33" s="20">
        <v>2500</v>
      </c>
      <c r="O33" s="49">
        <v>2500</v>
      </c>
    </row>
    <row r="34" spans="1:15" x14ac:dyDescent="0.25">
      <c r="A34" s="19" t="s">
        <v>43</v>
      </c>
      <c r="B34" s="26"/>
      <c r="C34" s="80" t="s">
        <v>117</v>
      </c>
      <c r="D34" s="81"/>
      <c r="E34" s="81"/>
      <c r="F34" s="81"/>
      <c r="G34" s="81"/>
      <c r="H34" s="82"/>
      <c r="I34" s="15">
        <v>0</v>
      </c>
      <c r="J34" s="15">
        <v>408</v>
      </c>
      <c r="K34" s="15">
        <v>600</v>
      </c>
      <c r="L34" s="15">
        <v>0</v>
      </c>
      <c r="M34" s="15">
        <v>200</v>
      </c>
      <c r="N34" s="20">
        <v>200</v>
      </c>
      <c r="O34" s="49">
        <v>200</v>
      </c>
    </row>
    <row r="35" spans="1:15" x14ac:dyDescent="0.25">
      <c r="A35" s="19" t="s">
        <v>44</v>
      </c>
      <c r="B35" s="26"/>
      <c r="C35" s="80" t="s">
        <v>167</v>
      </c>
      <c r="D35" s="81"/>
      <c r="E35" s="81"/>
      <c r="F35" s="81"/>
      <c r="G35" s="81"/>
      <c r="H35" s="82"/>
      <c r="I35" s="15">
        <v>0</v>
      </c>
      <c r="J35" s="15">
        <v>19500</v>
      </c>
      <c r="K35" s="15">
        <v>19500</v>
      </c>
      <c r="L35" s="15">
        <v>19500</v>
      </c>
      <c r="M35" s="15">
        <v>21000</v>
      </c>
      <c r="N35" s="20">
        <v>21000</v>
      </c>
      <c r="O35" s="49">
        <v>21000</v>
      </c>
    </row>
    <row r="36" spans="1:15" x14ac:dyDescent="0.25">
      <c r="A36" s="19" t="s">
        <v>45</v>
      </c>
      <c r="B36" s="26"/>
      <c r="C36" s="80" t="s">
        <v>46</v>
      </c>
      <c r="D36" s="81"/>
      <c r="E36" s="81"/>
      <c r="F36" s="81"/>
      <c r="G36" s="81"/>
      <c r="H36" s="82"/>
      <c r="I36" s="15">
        <v>18718.43</v>
      </c>
      <c r="J36" s="15">
        <v>31833</v>
      </c>
      <c r="K36" s="15">
        <v>31833</v>
      </c>
      <c r="L36" s="15">
        <v>27520</v>
      </c>
      <c r="M36" s="15">
        <v>33240.870000000003</v>
      </c>
      <c r="N36" s="20">
        <v>33240.870000000003</v>
      </c>
      <c r="O36" s="49">
        <v>33240.870000000003</v>
      </c>
    </row>
    <row r="37" spans="1:15" x14ac:dyDescent="0.25">
      <c r="A37" s="19" t="s">
        <v>47</v>
      </c>
      <c r="B37" s="26"/>
      <c r="C37" s="80" t="s">
        <v>48</v>
      </c>
      <c r="D37" s="81"/>
      <c r="E37" s="81"/>
      <c r="F37" s="81"/>
      <c r="G37" s="81"/>
      <c r="H37" s="82"/>
      <c r="I37" s="15">
        <v>30</v>
      </c>
      <c r="J37" s="15">
        <v>0</v>
      </c>
      <c r="K37" s="15">
        <v>50</v>
      </c>
      <c r="L37" s="15">
        <v>50</v>
      </c>
      <c r="M37" s="15">
        <v>50</v>
      </c>
      <c r="N37" s="20">
        <v>50</v>
      </c>
      <c r="O37" s="49">
        <v>50</v>
      </c>
    </row>
    <row r="38" spans="1:15" x14ac:dyDescent="0.25">
      <c r="A38" s="19" t="s">
        <v>112</v>
      </c>
      <c r="B38" s="26"/>
      <c r="C38" s="80" t="s">
        <v>118</v>
      </c>
      <c r="D38" s="81"/>
      <c r="E38" s="81"/>
      <c r="F38" s="81"/>
      <c r="G38" s="81"/>
      <c r="H38" s="82"/>
      <c r="I38" s="15">
        <v>0</v>
      </c>
      <c r="J38" s="15">
        <v>7911</v>
      </c>
      <c r="K38" s="15">
        <v>0</v>
      </c>
      <c r="L38" s="15">
        <v>0</v>
      </c>
      <c r="M38" s="15">
        <v>0</v>
      </c>
      <c r="N38" s="20">
        <v>0</v>
      </c>
      <c r="O38" s="49">
        <v>0</v>
      </c>
    </row>
    <row r="39" spans="1:15" x14ac:dyDescent="0.25">
      <c r="A39" s="40" t="s">
        <v>49</v>
      </c>
      <c r="B39" s="26"/>
      <c r="C39" s="80" t="s">
        <v>50</v>
      </c>
      <c r="D39" s="81"/>
      <c r="E39" s="81"/>
      <c r="F39" s="81"/>
      <c r="G39" s="81"/>
      <c r="H39" s="82"/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20">
        <v>0</v>
      </c>
      <c r="O39" s="49">
        <v>0</v>
      </c>
    </row>
    <row r="40" spans="1:15" x14ac:dyDescent="0.25">
      <c r="A40" s="40" t="s">
        <v>51</v>
      </c>
      <c r="B40" s="26"/>
      <c r="C40" s="80" t="s">
        <v>52</v>
      </c>
      <c r="D40" s="81"/>
      <c r="E40" s="81"/>
      <c r="F40" s="81"/>
      <c r="G40" s="81"/>
      <c r="H40" s="82"/>
      <c r="I40" s="15">
        <v>0</v>
      </c>
      <c r="J40" s="15">
        <v>1941.6</v>
      </c>
      <c r="K40" s="15">
        <v>0</v>
      </c>
      <c r="L40" s="15">
        <v>0</v>
      </c>
      <c r="M40" s="15">
        <v>0</v>
      </c>
      <c r="N40" s="20">
        <v>0</v>
      </c>
      <c r="O40" s="49">
        <v>0</v>
      </c>
    </row>
    <row r="41" spans="1:15" x14ac:dyDescent="0.25">
      <c r="A41" s="41" t="s">
        <v>53</v>
      </c>
      <c r="B41" s="26"/>
      <c r="C41" s="80" t="s">
        <v>54</v>
      </c>
      <c r="D41" s="81"/>
      <c r="E41" s="81"/>
      <c r="F41" s="81"/>
      <c r="G41" s="81"/>
      <c r="H41" s="82"/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20">
        <v>0</v>
      </c>
      <c r="O41" s="49">
        <v>0</v>
      </c>
    </row>
    <row r="42" spans="1:15" x14ac:dyDescent="0.25">
      <c r="A42" s="40" t="s">
        <v>55</v>
      </c>
      <c r="B42" s="26"/>
      <c r="C42" s="80" t="s">
        <v>56</v>
      </c>
      <c r="D42" s="81"/>
      <c r="E42" s="81"/>
      <c r="F42" s="81"/>
      <c r="G42" s="81"/>
      <c r="H42" s="82"/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20">
        <v>0</v>
      </c>
      <c r="O42" s="49">
        <v>0</v>
      </c>
    </row>
    <row r="43" spans="1:15" x14ac:dyDescent="0.25">
      <c r="A43" s="40" t="s">
        <v>57</v>
      </c>
      <c r="B43" s="26"/>
      <c r="C43" s="80" t="s">
        <v>58</v>
      </c>
      <c r="D43" s="81"/>
      <c r="E43" s="81"/>
      <c r="F43" s="81"/>
      <c r="G43" s="81"/>
      <c r="H43" s="82"/>
      <c r="I43" s="15">
        <v>369.69</v>
      </c>
      <c r="J43" s="15">
        <v>35882.300000000003</v>
      </c>
      <c r="K43" s="15">
        <v>10000</v>
      </c>
      <c r="L43" s="15">
        <v>7575</v>
      </c>
      <c r="M43" s="15">
        <v>8000</v>
      </c>
      <c r="N43" s="20">
        <v>8000</v>
      </c>
      <c r="O43" s="49">
        <v>8000</v>
      </c>
    </row>
    <row r="44" spans="1:15" x14ac:dyDescent="0.25">
      <c r="A44" s="40" t="s">
        <v>59</v>
      </c>
      <c r="B44" s="26"/>
      <c r="C44" s="80" t="s">
        <v>127</v>
      </c>
      <c r="D44" s="81"/>
      <c r="E44" s="81"/>
      <c r="F44" s="81"/>
      <c r="G44" s="81"/>
      <c r="H44" s="82"/>
      <c r="I44" s="15">
        <v>0</v>
      </c>
      <c r="J44" s="15">
        <v>25.2</v>
      </c>
      <c r="K44" s="15">
        <v>0</v>
      </c>
      <c r="L44" s="15">
        <v>133</v>
      </c>
      <c r="M44" s="15">
        <v>150</v>
      </c>
      <c r="N44" s="20">
        <v>150</v>
      </c>
      <c r="O44" s="49">
        <v>150</v>
      </c>
    </row>
    <row r="45" spans="1:15" x14ac:dyDescent="0.25">
      <c r="A45" s="42" t="s">
        <v>60</v>
      </c>
      <c r="B45" s="26"/>
      <c r="C45" s="80" t="s">
        <v>61</v>
      </c>
      <c r="D45" s="81"/>
      <c r="E45" s="81"/>
      <c r="F45" s="81"/>
      <c r="G45" s="81"/>
      <c r="H45" s="82"/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20">
        <v>0</v>
      </c>
      <c r="O45" s="49">
        <v>0</v>
      </c>
    </row>
    <row r="46" spans="1:15" x14ac:dyDescent="0.25">
      <c r="A46" s="40" t="s">
        <v>62</v>
      </c>
      <c r="B46" s="26"/>
      <c r="C46" s="80" t="s">
        <v>63</v>
      </c>
      <c r="D46" s="81"/>
      <c r="E46" s="81"/>
      <c r="F46" s="81"/>
      <c r="G46" s="81"/>
      <c r="H46" s="82"/>
      <c r="I46" s="15">
        <v>29038.17</v>
      </c>
      <c r="J46" s="15">
        <v>17200</v>
      </c>
      <c r="K46" s="15">
        <v>23000</v>
      </c>
      <c r="L46" s="15">
        <v>22000</v>
      </c>
      <c r="M46" s="15">
        <v>22000</v>
      </c>
      <c r="N46" s="20">
        <v>22000</v>
      </c>
      <c r="O46" s="49">
        <v>22000</v>
      </c>
    </row>
    <row r="47" spans="1:15" x14ac:dyDescent="0.25">
      <c r="A47" s="40" t="s">
        <v>64</v>
      </c>
      <c r="B47" s="26"/>
      <c r="C47" s="80" t="s">
        <v>65</v>
      </c>
      <c r="D47" s="81"/>
      <c r="E47" s="81"/>
      <c r="F47" s="81"/>
      <c r="G47" s="81"/>
      <c r="H47" s="82"/>
      <c r="I47" s="15">
        <v>0</v>
      </c>
      <c r="J47" s="15">
        <v>5000</v>
      </c>
      <c r="K47" s="15">
        <v>0</v>
      </c>
      <c r="L47" s="15">
        <v>0</v>
      </c>
      <c r="M47" s="15">
        <v>0</v>
      </c>
      <c r="N47" s="20">
        <v>0</v>
      </c>
      <c r="O47" s="49">
        <v>0</v>
      </c>
    </row>
    <row r="48" spans="1:15" x14ac:dyDescent="0.25">
      <c r="A48" s="40" t="s">
        <v>66</v>
      </c>
      <c r="B48" s="26"/>
      <c r="C48" s="80" t="s">
        <v>67</v>
      </c>
      <c r="D48" s="81"/>
      <c r="E48" s="81"/>
      <c r="F48" s="81"/>
      <c r="G48" s="81"/>
      <c r="H48" s="82"/>
      <c r="I48" s="15">
        <v>32102.23</v>
      </c>
      <c r="J48" s="15">
        <v>20101</v>
      </c>
      <c r="K48" s="15">
        <v>20101</v>
      </c>
      <c r="L48" s="15">
        <v>20101</v>
      </c>
      <c r="M48" s="15">
        <v>20101</v>
      </c>
      <c r="N48" s="20">
        <v>20101</v>
      </c>
      <c r="O48" s="49">
        <v>20101</v>
      </c>
    </row>
    <row r="49" spans="1:15" x14ac:dyDescent="0.25">
      <c r="A49" s="40" t="s">
        <v>66</v>
      </c>
      <c r="B49" s="26"/>
      <c r="C49" s="80" t="s">
        <v>68</v>
      </c>
      <c r="D49" s="81"/>
      <c r="E49" s="81"/>
      <c r="F49" s="81"/>
      <c r="G49" s="81"/>
      <c r="H49" s="82"/>
      <c r="I49" s="15">
        <v>941.91</v>
      </c>
      <c r="J49" s="15">
        <v>0</v>
      </c>
      <c r="K49" s="15">
        <v>0</v>
      </c>
      <c r="L49" s="15">
        <v>0</v>
      </c>
      <c r="M49" s="15">
        <v>0</v>
      </c>
      <c r="N49" s="20">
        <v>0</v>
      </c>
      <c r="O49" s="49">
        <v>0</v>
      </c>
    </row>
    <row r="50" spans="1:15" x14ac:dyDescent="0.25">
      <c r="A50" s="40" t="s">
        <v>69</v>
      </c>
      <c r="B50" s="26"/>
      <c r="C50" s="80" t="s">
        <v>68</v>
      </c>
      <c r="D50" s="81"/>
      <c r="E50" s="81"/>
      <c r="F50" s="81"/>
      <c r="G50" s="81"/>
      <c r="H50" s="82"/>
      <c r="I50" s="15">
        <v>3459.93</v>
      </c>
      <c r="J50" s="15">
        <v>0</v>
      </c>
      <c r="K50" s="15">
        <v>0</v>
      </c>
      <c r="L50" s="15">
        <v>0</v>
      </c>
      <c r="M50" s="15">
        <v>0</v>
      </c>
      <c r="N50" s="20">
        <v>0</v>
      </c>
      <c r="O50" s="49">
        <v>0</v>
      </c>
    </row>
    <row r="51" spans="1:15" x14ac:dyDescent="0.25">
      <c r="A51" s="40" t="s">
        <v>70</v>
      </c>
      <c r="B51" s="26"/>
      <c r="C51" s="80" t="s">
        <v>71</v>
      </c>
      <c r="D51" s="81"/>
      <c r="E51" s="81"/>
      <c r="F51" s="81"/>
      <c r="G51" s="81"/>
      <c r="H51" s="82"/>
      <c r="I51" s="25">
        <v>22.8</v>
      </c>
      <c r="J51" s="25">
        <v>38.799999999999997</v>
      </c>
      <c r="K51" s="25">
        <v>38.799999999999997</v>
      </c>
      <c r="L51" s="25">
        <v>38.799999999999997</v>
      </c>
      <c r="M51" s="25">
        <v>38.799999999999997</v>
      </c>
      <c r="N51" s="44">
        <v>38.799999999999997</v>
      </c>
      <c r="O51" s="49">
        <v>38.799999999999997</v>
      </c>
    </row>
    <row r="52" spans="1:15" x14ac:dyDescent="0.25">
      <c r="A52" s="40" t="s">
        <v>70</v>
      </c>
      <c r="B52" s="26"/>
      <c r="C52" s="80" t="s">
        <v>72</v>
      </c>
      <c r="D52" s="81"/>
      <c r="E52" s="81"/>
      <c r="F52" s="81"/>
      <c r="G52" s="81"/>
      <c r="H52" s="82"/>
      <c r="I52" s="25">
        <v>89050</v>
      </c>
      <c r="J52" s="25">
        <v>106626</v>
      </c>
      <c r="K52" s="25">
        <v>106626</v>
      </c>
      <c r="L52" s="25">
        <v>96426</v>
      </c>
      <c r="M52" s="25">
        <v>96426</v>
      </c>
      <c r="N52" s="44">
        <v>96426</v>
      </c>
      <c r="O52" s="49">
        <v>96426</v>
      </c>
    </row>
    <row r="53" spans="1:15" x14ac:dyDescent="0.25">
      <c r="A53" s="40" t="s">
        <v>70</v>
      </c>
      <c r="B53" s="26"/>
      <c r="C53" s="80" t="s">
        <v>128</v>
      </c>
      <c r="D53" s="81"/>
      <c r="E53" s="81"/>
      <c r="F53" s="81"/>
      <c r="G53" s="81"/>
      <c r="H53" s="82"/>
      <c r="I53" s="15">
        <v>482</v>
      </c>
      <c r="J53" s="25">
        <v>482</v>
      </c>
      <c r="K53" s="15">
        <v>500</v>
      </c>
      <c r="L53" s="15">
        <v>10200</v>
      </c>
      <c r="M53" s="15">
        <v>10200</v>
      </c>
      <c r="N53" s="20">
        <v>10200</v>
      </c>
      <c r="O53" s="49">
        <v>10200</v>
      </c>
    </row>
    <row r="54" spans="1:15" x14ac:dyDescent="0.25">
      <c r="A54" s="40" t="s">
        <v>70</v>
      </c>
      <c r="B54" s="26"/>
      <c r="C54" s="13" t="s">
        <v>73</v>
      </c>
      <c r="D54" s="14"/>
      <c r="E54" s="14"/>
      <c r="F54" s="14"/>
      <c r="G54" s="14"/>
      <c r="H54" s="14"/>
      <c r="I54" s="15">
        <v>4759</v>
      </c>
      <c r="J54" s="15">
        <v>6000</v>
      </c>
      <c r="K54" s="15">
        <v>71243</v>
      </c>
      <c r="L54" s="15">
        <v>71243</v>
      </c>
      <c r="M54" s="15">
        <v>73243</v>
      </c>
      <c r="N54" s="20">
        <v>73243</v>
      </c>
      <c r="O54" s="49">
        <v>73243</v>
      </c>
    </row>
    <row r="55" spans="1:15" x14ac:dyDescent="0.25">
      <c r="A55" s="40" t="s">
        <v>70</v>
      </c>
      <c r="B55" s="26"/>
      <c r="C55" s="16" t="s">
        <v>74</v>
      </c>
      <c r="D55" s="17"/>
      <c r="E55" s="17"/>
      <c r="F55" s="17"/>
      <c r="G55" s="17"/>
      <c r="H55" s="17"/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20">
        <v>0</v>
      </c>
      <c r="O55" s="49">
        <v>0</v>
      </c>
    </row>
    <row r="56" spans="1:15" x14ac:dyDescent="0.25">
      <c r="A56" s="40" t="s">
        <v>70</v>
      </c>
      <c r="B56" s="26"/>
      <c r="C56" s="80" t="s">
        <v>75</v>
      </c>
      <c r="D56" s="81"/>
      <c r="E56" s="81"/>
      <c r="F56" s="81"/>
      <c r="G56" s="81"/>
      <c r="H56" s="82"/>
      <c r="I56" s="15">
        <v>365.97</v>
      </c>
      <c r="J56" s="15">
        <v>362.34</v>
      </c>
      <c r="K56" s="15">
        <v>363</v>
      </c>
      <c r="L56" s="15">
        <v>363</v>
      </c>
      <c r="M56" s="15">
        <v>363</v>
      </c>
      <c r="N56" s="20">
        <v>363</v>
      </c>
      <c r="O56" s="49">
        <v>363</v>
      </c>
    </row>
    <row r="57" spans="1:15" x14ac:dyDescent="0.25">
      <c r="A57" s="40" t="s">
        <v>70</v>
      </c>
      <c r="B57" s="26"/>
      <c r="C57" s="16" t="s">
        <v>76</v>
      </c>
      <c r="D57" s="17"/>
      <c r="E57" s="17"/>
      <c r="F57" s="17"/>
      <c r="G57" s="17"/>
      <c r="H57" s="17"/>
      <c r="I57" s="15">
        <v>6082.83</v>
      </c>
      <c r="J57" s="15">
        <v>6706.86</v>
      </c>
      <c r="K57" s="15">
        <v>6706</v>
      </c>
      <c r="L57" s="15">
        <v>6759</v>
      </c>
      <c r="M57" s="15">
        <v>6759</v>
      </c>
      <c r="N57" s="20">
        <v>6759</v>
      </c>
      <c r="O57" s="49">
        <v>6759</v>
      </c>
    </row>
    <row r="58" spans="1:15" x14ac:dyDescent="0.25">
      <c r="A58" s="40" t="s">
        <v>70</v>
      </c>
      <c r="B58" s="26"/>
      <c r="C58" s="16" t="s">
        <v>77</v>
      </c>
      <c r="D58" s="17"/>
      <c r="E58" s="17"/>
      <c r="F58" s="17"/>
      <c r="G58" s="17"/>
      <c r="H58" s="17"/>
      <c r="I58" s="15">
        <v>122.72</v>
      </c>
      <c r="J58" s="15">
        <v>132.88999999999999</v>
      </c>
      <c r="K58" s="15">
        <v>133</v>
      </c>
      <c r="L58" s="15">
        <v>143</v>
      </c>
      <c r="M58" s="15">
        <v>143</v>
      </c>
      <c r="N58" s="20">
        <v>143</v>
      </c>
      <c r="O58" s="49">
        <v>143</v>
      </c>
    </row>
    <row r="59" spans="1:15" x14ac:dyDescent="0.25">
      <c r="A59" s="40" t="s">
        <v>70</v>
      </c>
      <c r="B59" s="26"/>
      <c r="C59" s="80" t="s">
        <v>78</v>
      </c>
      <c r="D59" s="81"/>
      <c r="E59" s="81"/>
      <c r="F59" s="81"/>
      <c r="G59" s="81"/>
      <c r="H59" s="82"/>
      <c r="I59" s="15">
        <v>0</v>
      </c>
      <c r="J59" s="15">
        <v>3065.12</v>
      </c>
      <c r="K59" s="15">
        <v>0</v>
      </c>
      <c r="L59" s="15">
        <v>0</v>
      </c>
      <c r="M59" s="15">
        <v>1100</v>
      </c>
      <c r="N59" s="20">
        <v>0</v>
      </c>
      <c r="O59" s="49">
        <v>0</v>
      </c>
    </row>
    <row r="60" spans="1:15" x14ac:dyDescent="0.25">
      <c r="A60" s="40" t="s">
        <v>70</v>
      </c>
      <c r="B60" s="26"/>
      <c r="C60" s="80" t="s">
        <v>79</v>
      </c>
      <c r="D60" s="81"/>
      <c r="E60" s="81"/>
      <c r="F60" s="81"/>
      <c r="G60" s="81"/>
      <c r="H60" s="82"/>
      <c r="I60" s="22">
        <v>0</v>
      </c>
      <c r="J60" s="15">
        <v>815.66</v>
      </c>
      <c r="K60" s="15">
        <v>0</v>
      </c>
      <c r="L60" s="15">
        <v>0</v>
      </c>
      <c r="M60" s="15">
        <v>0</v>
      </c>
      <c r="N60" s="20">
        <v>0</v>
      </c>
      <c r="O60" s="49">
        <v>0</v>
      </c>
    </row>
    <row r="61" spans="1:15" x14ac:dyDescent="0.25">
      <c r="A61" s="60" t="s">
        <v>113</v>
      </c>
      <c r="B61" s="61"/>
      <c r="C61" s="80" t="s">
        <v>138</v>
      </c>
      <c r="D61" s="81"/>
      <c r="E61" s="81"/>
      <c r="F61" s="81"/>
      <c r="G61" s="81"/>
      <c r="H61" s="82"/>
      <c r="I61" s="15">
        <v>0</v>
      </c>
      <c r="J61" s="15">
        <v>0</v>
      </c>
      <c r="K61" s="15">
        <v>76932</v>
      </c>
      <c r="L61" s="15">
        <v>65268</v>
      </c>
      <c r="M61" s="15">
        <v>65268</v>
      </c>
      <c r="N61" s="20">
        <v>65268</v>
      </c>
      <c r="O61" s="49">
        <v>65268</v>
      </c>
    </row>
    <row r="62" spans="1:15" x14ac:dyDescent="0.25">
      <c r="A62" s="78" t="s">
        <v>137</v>
      </c>
      <c r="B62" s="79"/>
      <c r="C62" s="80" t="s">
        <v>136</v>
      </c>
      <c r="D62" s="81"/>
      <c r="E62" s="81"/>
      <c r="F62" s="81"/>
      <c r="G62" s="81"/>
      <c r="H62" s="82"/>
      <c r="I62" s="15">
        <v>0</v>
      </c>
      <c r="J62" s="15">
        <v>0</v>
      </c>
      <c r="K62" s="15">
        <v>0</v>
      </c>
      <c r="L62" s="15">
        <v>11664</v>
      </c>
      <c r="M62" s="15">
        <v>11664</v>
      </c>
      <c r="N62" s="20">
        <v>11664</v>
      </c>
      <c r="O62" s="49">
        <v>11664</v>
      </c>
    </row>
    <row r="63" spans="1:15" x14ac:dyDescent="0.25">
      <c r="A63" s="40" t="s">
        <v>70</v>
      </c>
      <c r="B63" s="26"/>
      <c r="C63" s="16" t="s">
        <v>80</v>
      </c>
      <c r="D63" s="17"/>
      <c r="E63" s="17"/>
      <c r="F63" s="17"/>
      <c r="G63" s="17"/>
      <c r="H63" s="17"/>
      <c r="I63" s="15">
        <v>47.91</v>
      </c>
      <c r="J63" s="15">
        <v>47.43</v>
      </c>
      <c r="K63" s="15">
        <v>47.43</v>
      </c>
      <c r="L63" s="15">
        <v>47.26</v>
      </c>
      <c r="M63" s="15">
        <v>47.5</v>
      </c>
      <c r="N63" s="20">
        <v>47.5</v>
      </c>
      <c r="O63" s="49">
        <v>47.5</v>
      </c>
    </row>
    <row r="64" spans="1:15" x14ac:dyDescent="0.25">
      <c r="A64" s="40" t="s">
        <v>70</v>
      </c>
      <c r="B64" s="26"/>
      <c r="C64" s="23" t="s">
        <v>81</v>
      </c>
      <c r="D64" s="24"/>
      <c r="E64" s="24"/>
      <c r="F64" s="24"/>
      <c r="G64" s="24"/>
      <c r="H64" s="24"/>
      <c r="I64" s="27">
        <v>384</v>
      </c>
      <c r="J64" s="27">
        <v>420</v>
      </c>
      <c r="K64" s="27">
        <v>420</v>
      </c>
      <c r="L64" s="27">
        <v>420</v>
      </c>
      <c r="M64" s="27">
        <v>420</v>
      </c>
      <c r="N64" s="45">
        <v>420</v>
      </c>
      <c r="O64" s="49">
        <v>420</v>
      </c>
    </row>
    <row r="65" spans="1:15" x14ac:dyDescent="0.25">
      <c r="A65" s="41" t="s">
        <v>64</v>
      </c>
      <c r="B65" s="28"/>
      <c r="C65" s="86" t="s">
        <v>82</v>
      </c>
      <c r="D65" s="81"/>
      <c r="E65" s="81"/>
      <c r="F65" s="81"/>
      <c r="G65" s="81"/>
      <c r="H65" s="82"/>
      <c r="I65" s="25">
        <v>321.85000000000002</v>
      </c>
      <c r="J65" s="25">
        <v>5000</v>
      </c>
      <c r="K65" s="25">
        <v>0</v>
      </c>
      <c r="L65" s="25">
        <v>0</v>
      </c>
      <c r="M65" s="25">
        <v>0</v>
      </c>
      <c r="N65" s="44">
        <v>0</v>
      </c>
      <c r="O65" s="49">
        <v>0</v>
      </c>
    </row>
    <row r="66" spans="1:15" x14ac:dyDescent="0.25">
      <c r="A66" s="41" t="s">
        <v>83</v>
      </c>
      <c r="B66" s="28"/>
      <c r="C66" s="86" t="s">
        <v>84</v>
      </c>
      <c r="D66" s="81"/>
      <c r="E66" s="81"/>
      <c r="F66" s="81"/>
      <c r="G66" s="81"/>
      <c r="H66" s="82"/>
      <c r="I66" s="25">
        <v>0</v>
      </c>
      <c r="J66" s="25">
        <v>7500</v>
      </c>
      <c r="K66" s="25">
        <v>7500</v>
      </c>
      <c r="L66" s="25">
        <v>0</v>
      </c>
      <c r="M66" s="25">
        <v>7500</v>
      </c>
      <c r="N66" s="44">
        <v>0</v>
      </c>
      <c r="O66" s="49">
        <v>0</v>
      </c>
    </row>
    <row r="67" spans="1:15" ht="15.75" thickBot="1" x14ac:dyDescent="0.3">
      <c r="A67" s="43" t="s">
        <v>85</v>
      </c>
      <c r="B67" s="39"/>
      <c r="C67" s="87" t="s">
        <v>86</v>
      </c>
      <c r="D67" s="88"/>
      <c r="E67" s="88"/>
      <c r="F67" s="88"/>
      <c r="G67" s="88"/>
      <c r="H67" s="89"/>
      <c r="I67" s="27">
        <v>306</v>
      </c>
      <c r="J67" s="27">
        <v>1868</v>
      </c>
      <c r="K67" s="27">
        <v>0</v>
      </c>
      <c r="L67" s="27">
        <v>0</v>
      </c>
      <c r="M67" s="27">
        <v>0</v>
      </c>
      <c r="N67" s="45">
        <v>0</v>
      </c>
      <c r="O67" s="50">
        <v>0</v>
      </c>
    </row>
    <row r="68" spans="1:15" ht="15.75" thickBot="1" x14ac:dyDescent="0.3">
      <c r="A68" s="103"/>
      <c r="B68" s="104"/>
      <c r="C68" s="83" t="s">
        <v>130</v>
      </c>
      <c r="D68" s="84"/>
      <c r="E68" s="84"/>
      <c r="F68" s="84"/>
      <c r="G68" s="84"/>
      <c r="H68" s="85"/>
      <c r="I68" s="29">
        <f>I6+I7+I8+I9+I10+I11+I12+I13+I14+I15+I16+I17+I18+I19+I20+I21+I22+I23+I24+I25+I26+I27++I28+I29+I30+I31+I32+I33+I34+I35+I36+I37+I38+I39+I40+I41+I42+I43+I44+I45+I46+I47+I48+I49+I50+I51+I52+I53+I54+I55+I56+I57+I58+I59+I60+I61+I63+I64+I65+I66+I67</f>
        <v>745156.57000000007</v>
      </c>
      <c r="J68" s="29">
        <v>993676.5</v>
      </c>
      <c r="K68" s="29">
        <f>SUM(K6:K67)</f>
        <v>997142.8600000001</v>
      </c>
      <c r="L68" s="29">
        <f>SUM(L6:L67)</f>
        <v>966508.02</v>
      </c>
      <c r="M68" s="29">
        <f>SUM(M6:M67)</f>
        <v>1039063.72</v>
      </c>
      <c r="N68" s="46">
        <f>N6+N7+N8+N9+N10+N11+N12+N13+N14+N15+N16+N17+N18+N19+N20+N21+N22+N23+N24+N25+N26+N27+N28+N29+N30+N31+N32+N33+N34+N35+N36+N37+N38+N39+N40+N41+N42+N43+N44+N45+N46+N47+N48+N49+N50+N51+N52+N53+N54+N55+N56+N57++N58+N59+N60+N61+N62+N63+N64+N65+N66+N67</f>
        <v>1040914.72</v>
      </c>
      <c r="O68" s="51">
        <f>O6+O7+O8+O9+O10+O11+O12+O13+O14+O15+O16+O17+O18+O19+O20+O21+O22+O23+O24+O25+O26+O27+O28+O29+O30+O31+O32+O33+O34+O35+O36+O37+O38+O39+O40+O41+O42+O43+O44+O45+O46+O47+O48+O49+O50+O51+O52+O53+O54+O55+O56+O57+O58+O59+O60+O61+O62+O63+O64+O65+O66+O67</f>
        <v>1061374.72</v>
      </c>
    </row>
    <row r="69" spans="1:15" x14ac:dyDescent="0.25">
      <c r="A69" s="120" t="s">
        <v>87</v>
      </c>
      <c r="B69" s="121"/>
      <c r="C69" s="105" t="s">
        <v>88</v>
      </c>
      <c r="D69" s="106"/>
      <c r="E69" s="106"/>
      <c r="F69" s="106"/>
      <c r="G69" s="106"/>
      <c r="H69" s="107"/>
      <c r="I69" s="30">
        <v>1170</v>
      </c>
      <c r="J69" s="15">
        <v>8000</v>
      </c>
      <c r="K69" s="15">
        <v>2000</v>
      </c>
      <c r="L69" s="15">
        <v>2800</v>
      </c>
      <c r="M69" s="15">
        <v>2000</v>
      </c>
      <c r="N69" s="15">
        <v>0</v>
      </c>
      <c r="O69" s="52">
        <v>0</v>
      </c>
    </row>
    <row r="70" spans="1:15" x14ac:dyDescent="0.25">
      <c r="A70" s="78" t="s">
        <v>89</v>
      </c>
      <c r="B70" s="90"/>
      <c r="C70" s="108" t="s">
        <v>161</v>
      </c>
      <c r="D70" s="109"/>
      <c r="E70" s="109"/>
      <c r="F70" s="109"/>
      <c r="G70" s="109"/>
      <c r="H70" s="110"/>
      <c r="I70" s="30">
        <v>0</v>
      </c>
      <c r="J70" s="15">
        <v>12729.6</v>
      </c>
      <c r="K70" s="15">
        <v>0</v>
      </c>
      <c r="L70" s="15">
        <v>0</v>
      </c>
      <c r="M70" s="15">
        <v>0</v>
      </c>
      <c r="N70" s="15">
        <v>0</v>
      </c>
      <c r="O70" s="49">
        <v>0</v>
      </c>
    </row>
    <row r="71" spans="1:15" ht="18" customHeight="1" x14ac:dyDescent="0.25">
      <c r="A71" s="78" t="s">
        <v>90</v>
      </c>
      <c r="B71" s="90"/>
      <c r="C71" s="118" t="s">
        <v>160</v>
      </c>
      <c r="D71" s="118"/>
      <c r="E71" s="118"/>
      <c r="F71" s="118"/>
      <c r="G71" s="118"/>
      <c r="H71" s="118"/>
      <c r="I71" s="15">
        <v>0</v>
      </c>
      <c r="J71" s="15">
        <v>1497.6</v>
      </c>
      <c r="K71" s="15">
        <v>0</v>
      </c>
      <c r="L71" s="15">
        <v>0</v>
      </c>
      <c r="M71" s="15">
        <v>0</v>
      </c>
      <c r="N71" s="15">
        <v>0</v>
      </c>
      <c r="O71" s="49">
        <v>0</v>
      </c>
    </row>
    <row r="72" spans="1:15" ht="18.75" customHeight="1" x14ac:dyDescent="0.25">
      <c r="A72" s="78" t="s">
        <v>91</v>
      </c>
      <c r="B72" s="90"/>
      <c r="C72" s="118" t="s">
        <v>164</v>
      </c>
      <c r="D72" s="118"/>
      <c r="E72" s="118"/>
      <c r="F72" s="118"/>
      <c r="G72" s="118"/>
      <c r="H72" s="118"/>
      <c r="I72" s="15">
        <v>331846.03999999998</v>
      </c>
      <c r="J72" s="15">
        <v>204923</v>
      </c>
      <c r="K72" s="15">
        <v>0</v>
      </c>
      <c r="L72" s="15">
        <v>0</v>
      </c>
      <c r="M72" s="15">
        <v>0</v>
      </c>
      <c r="N72" s="15">
        <v>0</v>
      </c>
      <c r="O72" s="49">
        <v>0</v>
      </c>
    </row>
    <row r="73" spans="1:15" ht="20.25" customHeight="1" x14ac:dyDescent="0.25">
      <c r="A73" s="91" t="s">
        <v>92</v>
      </c>
      <c r="B73" s="92"/>
      <c r="C73" s="118" t="s">
        <v>159</v>
      </c>
      <c r="D73" s="118"/>
      <c r="E73" s="118"/>
      <c r="F73" s="118"/>
      <c r="G73" s="118"/>
      <c r="H73" s="118"/>
      <c r="I73" s="15">
        <v>0</v>
      </c>
      <c r="J73" s="15">
        <v>50000</v>
      </c>
      <c r="K73" s="15">
        <v>0</v>
      </c>
      <c r="L73" s="15">
        <v>0</v>
      </c>
      <c r="M73" s="15">
        <v>0</v>
      </c>
      <c r="N73" s="15">
        <v>0</v>
      </c>
      <c r="O73" s="49">
        <v>0</v>
      </c>
    </row>
    <row r="74" spans="1:15" ht="17.25" customHeight="1" x14ac:dyDescent="0.25">
      <c r="A74" s="78" t="s">
        <v>93</v>
      </c>
      <c r="B74" s="90"/>
      <c r="C74" s="118" t="s">
        <v>158</v>
      </c>
      <c r="D74" s="118"/>
      <c r="E74" s="118"/>
      <c r="F74" s="118"/>
      <c r="G74" s="118"/>
      <c r="H74" s="118"/>
      <c r="I74" s="15">
        <v>39040.71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49">
        <v>0</v>
      </c>
    </row>
    <row r="75" spans="1:15" x14ac:dyDescent="0.25">
      <c r="A75" s="78" t="s">
        <v>94</v>
      </c>
      <c r="B75" s="90"/>
      <c r="C75" s="119" t="s">
        <v>157</v>
      </c>
      <c r="D75" s="119"/>
      <c r="E75" s="119"/>
      <c r="F75" s="119"/>
      <c r="G75" s="119"/>
      <c r="H75" s="119"/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49">
        <v>0</v>
      </c>
    </row>
    <row r="76" spans="1:15" x14ac:dyDescent="0.25">
      <c r="A76" s="78" t="s">
        <v>95</v>
      </c>
      <c r="B76" s="90"/>
      <c r="C76" s="119" t="s">
        <v>156</v>
      </c>
      <c r="D76" s="119"/>
      <c r="E76" s="119"/>
      <c r="F76" s="119"/>
      <c r="G76" s="119"/>
      <c r="H76" s="119"/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49">
        <v>0</v>
      </c>
    </row>
    <row r="77" spans="1:15" x14ac:dyDescent="0.25">
      <c r="A77" s="78" t="s">
        <v>96</v>
      </c>
      <c r="B77" s="90"/>
      <c r="C77" s="119" t="s">
        <v>155</v>
      </c>
      <c r="D77" s="119"/>
      <c r="E77" s="119"/>
      <c r="F77" s="119"/>
      <c r="G77" s="119"/>
      <c r="H77" s="119"/>
      <c r="I77" s="21">
        <v>0</v>
      </c>
      <c r="J77" s="15">
        <v>38202</v>
      </c>
      <c r="K77" s="15">
        <v>0</v>
      </c>
      <c r="L77" s="15">
        <v>0</v>
      </c>
      <c r="M77" s="15">
        <v>0</v>
      </c>
      <c r="N77" s="15">
        <v>0</v>
      </c>
      <c r="O77" s="49">
        <v>0</v>
      </c>
    </row>
    <row r="78" spans="1:15" x14ac:dyDescent="0.25">
      <c r="A78" s="78" t="s">
        <v>97</v>
      </c>
      <c r="B78" s="90"/>
      <c r="C78" s="119" t="s">
        <v>154</v>
      </c>
      <c r="D78" s="119"/>
      <c r="E78" s="119"/>
      <c r="F78" s="119"/>
      <c r="G78" s="119"/>
      <c r="H78" s="119"/>
      <c r="I78" s="21">
        <v>4678.1499999999996</v>
      </c>
      <c r="J78" s="15">
        <v>8294.27</v>
      </c>
      <c r="K78" s="15">
        <v>0</v>
      </c>
      <c r="L78" s="15">
        <v>0</v>
      </c>
      <c r="M78" s="15">
        <v>0</v>
      </c>
      <c r="N78" s="15">
        <v>0</v>
      </c>
      <c r="O78" s="49">
        <v>0</v>
      </c>
    </row>
    <row r="79" spans="1:15" x14ac:dyDescent="0.25">
      <c r="A79" s="78" t="s">
        <v>98</v>
      </c>
      <c r="B79" s="90"/>
      <c r="C79" s="119" t="s">
        <v>129</v>
      </c>
      <c r="D79" s="119"/>
      <c r="E79" s="119"/>
      <c r="F79" s="119"/>
      <c r="G79" s="119"/>
      <c r="H79" s="119"/>
      <c r="I79" s="21">
        <v>0</v>
      </c>
      <c r="J79" s="15">
        <v>0</v>
      </c>
      <c r="K79" s="15">
        <v>255786.5</v>
      </c>
      <c r="L79" s="15">
        <v>179050.55</v>
      </c>
      <c r="M79" s="15">
        <v>76735.95</v>
      </c>
      <c r="N79" s="15">
        <v>0</v>
      </c>
      <c r="O79" s="49">
        <v>0</v>
      </c>
    </row>
    <row r="80" spans="1:15" x14ac:dyDescent="0.25">
      <c r="A80" s="117" t="s">
        <v>98</v>
      </c>
      <c r="B80" s="117"/>
      <c r="C80" s="119" t="s">
        <v>153</v>
      </c>
      <c r="D80" s="119"/>
      <c r="E80" s="119"/>
      <c r="F80" s="119"/>
      <c r="G80" s="119"/>
      <c r="H80" s="119"/>
      <c r="I80" s="63">
        <v>0</v>
      </c>
      <c r="J80" s="25">
        <v>0</v>
      </c>
      <c r="K80" s="25">
        <v>0</v>
      </c>
      <c r="L80" s="25">
        <v>23258.69</v>
      </c>
      <c r="M80" s="25">
        <v>0</v>
      </c>
      <c r="N80" s="25">
        <v>0</v>
      </c>
      <c r="O80" s="49">
        <v>0</v>
      </c>
    </row>
    <row r="81" spans="1:15" x14ac:dyDescent="0.25">
      <c r="A81" s="78" t="s">
        <v>98</v>
      </c>
      <c r="B81" s="90"/>
      <c r="C81" s="137" t="s">
        <v>151</v>
      </c>
      <c r="D81" s="138"/>
      <c r="E81" s="138"/>
      <c r="F81" s="138"/>
      <c r="G81" s="138"/>
      <c r="H81" s="139"/>
      <c r="I81" s="63">
        <v>0</v>
      </c>
      <c r="J81" s="25">
        <v>0</v>
      </c>
      <c r="K81" s="25">
        <v>0</v>
      </c>
      <c r="L81" s="25">
        <v>4000</v>
      </c>
      <c r="M81" s="25">
        <v>0</v>
      </c>
      <c r="N81" s="25">
        <v>0</v>
      </c>
      <c r="O81" s="49">
        <v>0</v>
      </c>
    </row>
    <row r="82" spans="1:15" x14ac:dyDescent="0.25">
      <c r="A82" s="78" t="s">
        <v>96</v>
      </c>
      <c r="B82" s="90"/>
      <c r="C82" s="137" t="s">
        <v>152</v>
      </c>
      <c r="D82" s="138"/>
      <c r="E82" s="138"/>
      <c r="F82" s="138"/>
      <c r="G82" s="138"/>
      <c r="H82" s="139"/>
      <c r="I82" s="63">
        <v>0</v>
      </c>
      <c r="J82" s="25">
        <v>0</v>
      </c>
      <c r="K82" s="25">
        <v>0</v>
      </c>
      <c r="L82" s="25">
        <v>47527.199999999997</v>
      </c>
      <c r="M82" s="25">
        <v>0</v>
      </c>
      <c r="N82" s="25">
        <v>0</v>
      </c>
      <c r="O82" s="49">
        <v>0</v>
      </c>
    </row>
    <row r="83" spans="1:15" x14ac:dyDescent="0.25">
      <c r="A83" s="91" t="s">
        <v>98</v>
      </c>
      <c r="B83" s="90"/>
      <c r="C83" s="137" t="s">
        <v>149</v>
      </c>
      <c r="D83" s="138"/>
      <c r="E83" s="138"/>
      <c r="F83" s="138"/>
      <c r="G83" s="138"/>
      <c r="H83" s="139"/>
      <c r="I83" s="63">
        <v>0</v>
      </c>
      <c r="J83" s="25">
        <v>0</v>
      </c>
      <c r="K83" s="25">
        <v>0</v>
      </c>
      <c r="L83" s="25">
        <v>217120</v>
      </c>
      <c r="M83" s="25">
        <v>217120</v>
      </c>
      <c r="N83" s="25">
        <v>0</v>
      </c>
      <c r="O83" s="49">
        <v>0</v>
      </c>
    </row>
    <row r="84" spans="1:15" x14ac:dyDescent="0.25">
      <c r="A84" s="135" t="s">
        <v>98</v>
      </c>
      <c r="B84" s="136"/>
      <c r="C84" s="140" t="s">
        <v>150</v>
      </c>
      <c r="D84" s="141"/>
      <c r="E84" s="141"/>
      <c r="F84" s="141"/>
      <c r="G84" s="141"/>
      <c r="H84" s="141"/>
      <c r="I84" s="68">
        <v>0</v>
      </c>
      <c r="J84" s="66">
        <v>0</v>
      </c>
      <c r="K84" s="66">
        <v>0</v>
      </c>
      <c r="L84" s="66">
        <v>0</v>
      </c>
      <c r="M84" s="66">
        <v>97856</v>
      </c>
      <c r="N84" s="66">
        <v>0</v>
      </c>
      <c r="O84" s="50">
        <v>0</v>
      </c>
    </row>
    <row r="85" spans="1:15" x14ac:dyDescent="0.25">
      <c r="A85" s="78" t="s">
        <v>98</v>
      </c>
      <c r="B85" s="90"/>
      <c r="C85" s="137" t="s">
        <v>165</v>
      </c>
      <c r="D85" s="138"/>
      <c r="E85" s="138"/>
      <c r="F85" s="138"/>
      <c r="G85" s="138"/>
      <c r="H85" s="139"/>
      <c r="I85" s="63">
        <v>0</v>
      </c>
      <c r="J85" s="25">
        <v>0</v>
      </c>
      <c r="K85" s="25">
        <v>0</v>
      </c>
      <c r="L85" s="25">
        <v>0</v>
      </c>
      <c r="M85" s="25">
        <v>300000</v>
      </c>
      <c r="N85" s="25">
        <v>0</v>
      </c>
      <c r="O85" s="49">
        <v>0</v>
      </c>
    </row>
    <row r="86" spans="1:15" x14ac:dyDescent="0.25">
      <c r="A86" s="78" t="s">
        <v>98</v>
      </c>
      <c r="B86" s="90"/>
      <c r="C86" s="137" t="s">
        <v>166</v>
      </c>
      <c r="D86" s="138"/>
      <c r="E86" s="138"/>
      <c r="F86" s="138"/>
      <c r="G86" s="138"/>
      <c r="H86" s="139"/>
      <c r="I86" s="75">
        <v>0</v>
      </c>
      <c r="J86" s="15">
        <v>0</v>
      </c>
      <c r="K86" s="15">
        <v>0</v>
      </c>
      <c r="L86" s="15">
        <v>0</v>
      </c>
      <c r="M86" s="15">
        <v>238539.14</v>
      </c>
      <c r="N86" s="15">
        <v>0</v>
      </c>
      <c r="O86" s="48">
        <v>0</v>
      </c>
    </row>
    <row r="87" spans="1:15" ht="15.75" thickBot="1" x14ac:dyDescent="0.3">
      <c r="A87" s="111"/>
      <c r="B87" s="112"/>
      <c r="C87" s="113" t="s">
        <v>131</v>
      </c>
      <c r="D87" s="113"/>
      <c r="E87" s="113"/>
      <c r="F87" s="113"/>
      <c r="G87" s="113"/>
      <c r="H87" s="114"/>
      <c r="I87" s="69">
        <f>I69+I72+I74+I78</f>
        <v>376734.9</v>
      </c>
      <c r="J87" s="70">
        <f>J69+J70+J71+J72+J73+J77+J80+J78</f>
        <v>323646.47000000003</v>
      </c>
      <c r="K87" s="69">
        <f>K69+K79</f>
        <v>257786.5</v>
      </c>
      <c r="L87" s="71">
        <f>L69+L70+L71+L72+L73+L74+L75+L76+L77+L78+L79+L80+L81+L82+L83+L84+L85+L86</f>
        <v>473756.44</v>
      </c>
      <c r="M87" s="72">
        <f>M69+M70+M71+M72+M73+M74+M75+M76+M77+M78+M79+M80+M81+M82+M83+M84+M85+M86</f>
        <v>932251.09</v>
      </c>
      <c r="N87" s="73">
        <v>0</v>
      </c>
      <c r="O87" s="74">
        <v>0</v>
      </c>
    </row>
    <row r="88" spans="1:15" x14ac:dyDescent="0.25">
      <c r="A88" s="115">
        <v>453001</v>
      </c>
      <c r="B88" s="116"/>
      <c r="C88" s="126" t="s">
        <v>99</v>
      </c>
      <c r="D88" s="101"/>
      <c r="E88" s="101"/>
      <c r="F88" s="101"/>
      <c r="G88" s="101"/>
      <c r="H88" s="102"/>
      <c r="I88" s="15">
        <v>0</v>
      </c>
      <c r="J88" s="15">
        <v>56442.98</v>
      </c>
      <c r="K88" s="15">
        <v>254923</v>
      </c>
      <c r="L88" s="15">
        <v>149691.85</v>
      </c>
      <c r="M88" s="15">
        <v>254923</v>
      </c>
      <c r="N88" s="15">
        <v>0</v>
      </c>
      <c r="O88" s="55">
        <v>0</v>
      </c>
    </row>
    <row r="89" spans="1:15" x14ac:dyDescent="0.25">
      <c r="A89" s="78" t="s">
        <v>168</v>
      </c>
      <c r="B89" s="90"/>
      <c r="C89" s="86" t="s">
        <v>100</v>
      </c>
      <c r="D89" s="81"/>
      <c r="E89" s="81"/>
      <c r="F89" s="81"/>
      <c r="G89" s="81"/>
      <c r="H89" s="82"/>
      <c r="I89" s="15">
        <v>5259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49">
        <v>0</v>
      </c>
    </row>
    <row r="90" spans="1:15" x14ac:dyDescent="0.25">
      <c r="A90" s="42" t="s">
        <v>101</v>
      </c>
      <c r="B90" s="53"/>
      <c r="C90" s="86" t="s">
        <v>148</v>
      </c>
      <c r="D90" s="81"/>
      <c r="E90" s="81"/>
      <c r="F90" s="81"/>
      <c r="G90" s="81"/>
      <c r="H90" s="82"/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56">
        <v>0</v>
      </c>
    </row>
    <row r="91" spans="1:15" x14ac:dyDescent="0.25">
      <c r="A91" s="42" t="s">
        <v>102</v>
      </c>
      <c r="B91" s="53"/>
      <c r="C91" s="86" t="s">
        <v>103</v>
      </c>
      <c r="D91" s="81"/>
      <c r="E91" s="81"/>
      <c r="F91" s="81"/>
      <c r="G91" s="81"/>
      <c r="H91" s="82"/>
      <c r="I91" s="15">
        <v>13528.31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49">
        <v>0</v>
      </c>
    </row>
    <row r="92" spans="1:15" x14ac:dyDescent="0.25">
      <c r="A92" s="42" t="s">
        <v>104</v>
      </c>
      <c r="B92" s="53"/>
      <c r="C92" s="86" t="s">
        <v>105</v>
      </c>
      <c r="D92" s="81"/>
      <c r="E92" s="81"/>
      <c r="F92" s="81"/>
      <c r="G92" s="81"/>
      <c r="H92" s="82"/>
      <c r="I92" s="15">
        <v>0</v>
      </c>
      <c r="J92" s="15">
        <v>0</v>
      </c>
      <c r="K92" s="15">
        <v>5000</v>
      </c>
      <c r="L92" s="15">
        <v>5007.5</v>
      </c>
      <c r="M92" s="15">
        <v>0</v>
      </c>
      <c r="N92" s="15">
        <v>0</v>
      </c>
      <c r="O92" s="56">
        <v>0</v>
      </c>
    </row>
    <row r="93" spans="1:15" x14ac:dyDescent="0.25">
      <c r="A93" s="42" t="s">
        <v>104</v>
      </c>
      <c r="B93" s="53"/>
      <c r="C93" s="86" t="s">
        <v>106</v>
      </c>
      <c r="D93" s="81"/>
      <c r="E93" s="81"/>
      <c r="F93" s="81"/>
      <c r="G93" s="81"/>
      <c r="H93" s="82"/>
      <c r="I93" s="15">
        <v>44628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49">
        <v>0</v>
      </c>
    </row>
    <row r="94" spans="1:15" x14ac:dyDescent="0.25">
      <c r="A94" s="42" t="s">
        <v>104</v>
      </c>
      <c r="B94" s="53"/>
      <c r="C94" s="86" t="s">
        <v>147</v>
      </c>
      <c r="D94" s="81"/>
      <c r="E94" s="81"/>
      <c r="F94" s="81"/>
      <c r="G94" s="81"/>
      <c r="H94" s="82"/>
      <c r="I94" s="15">
        <v>0</v>
      </c>
      <c r="J94" s="15">
        <v>0</v>
      </c>
      <c r="K94" s="15">
        <v>5556</v>
      </c>
      <c r="L94" s="15">
        <v>5684.95</v>
      </c>
      <c r="M94" s="15">
        <v>0</v>
      </c>
      <c r="N94" s="15">
        <v>0</v>
      </c>
      <c r="O94" s="56">
        <v>0</v>
      </c>
    </row>
    <row r="95" spans="1:15" x14ac:dyDescent="0.25">
      <c r="A95" s="42" t="s">
        <v>104</v>
      </c>
      <c r="B95" s="53"/>
      <c r="C95" s="86" t="s">
        <v>163</v>
      </c>
      <c r="D95" s="81"/>
      <c r="E95" s="81"/>
      <c r="F95" s="81"/>
      <c r="G95" s="81"/>
      <c r="H95" s="82"/>
      <c r="I95" s="15">
        <v>0</v>
      </c>
      <c r="J95" s="15">
        <v>0</v>
      </c>
      <c r="K95" s="15">
        <v>10200</v>
      </c>
      <c r="L95" s="15">
        <v>0</v>
      </c>
      <c r="M95" s="15">
        <v>10785.45</v>
      </c>
      <c r="N95" s="15">
        <v>0</v>
      </c>
      <c r="O95" s="49">
        <v>0</v>
      </c>
    </row>
    <row r="96" spans="1:15" x14ac:dyDescent="0.25">
      <c r="A96" s="42" t="s">
        <v>104</v>
      </c>
      <c r="B96" s="53"/>
      <c r="C96" s="86" t="s">
        <v>146</v>
      </c>
      <c r="D96" s="81"/>
      <c r="E96" s="81"/>
      <c r="F96" s="81"/>
      <c r="G96" s="81"/>
      <c r="H96" s="82"/>
      <c r="I96" s="15">
        <v>0</v>
      </c>
      <c r="J96" s="15">
        <v>0</v>
      </c>
      <c r="K96" s="15">
        <v>33000</v>
      </c>
      <c r="L96" s="15">
        <v>15248.39</v>
      </c>
      <c r="M96" s="15">
        <v>0</v>
      </c>
      <c r="N96" s="15">
        <v>0</v>
      </c>
      <c r="O96" s="56">
        <v>0</v>
      </c>
    </row>
    <row r="97" spans="1:15" x14ac:dyDescent="0.25">
      <c r="A97" s="42" t="s">
        <v>107</v>
      </c>
      <c r="B97" s="53"/>
      <c r="C97" s="127" t="s">
        <v>145</v>
      </c>
      <c r="D97" s="128"/>
      <c r="E97" s="128"/>
      <c r="F97" s="128"/>
      <c r="G97" s="128"/>
      <c r="H97" s="129"/>
      <c r="I97" s="15">
        <v>10407.92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49">
        <v>0</v>
      </c>
    </row>
    <row r="98" spans="1:15" x14ac:dyDescent="0.25">
      <c r="A98" s="57" t="s">
        <v>107</v>
      </c>
      <c r="B98" s="54"/>
      <c r="C98" s="130" t="s">
        <v>144</v>
      </c>
      <c r="D98" s="131"/>
      <c r="E98" s="131"/>
      <c r="F98" s="131"/>
      <c r="G98" s="131"/>
      <c r="H98" s="132"/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56">
        <v>0</v>
      </c>
    </row>
    <row r="99" spans="1:15" x14ac:dyDescent="0.25">
      <c r="A99" s="78" t="s">
        <v>107</v>
      </c>
      <c r="B99" s="90"/>
      <c r="C99" s="86" t="s">
        <v>139</v>
      </c>
      <c r="D99" s="81"/>
      <c r="E99" s="81"/>
      <c r="F99" s="81"/>
      <c r="G99" s="81"/>
      <c r="H99" s="82"/>
      <c r="I99" s="25">
        <v>0</v>
      </c>
      <c r="J99" s="25">
        <v>0</v>
      </c>
      <c r="K99" s="25">
        <v>0</v>
      </c>
      <c r="L99" s="25">
        <v>1785</v>
      </c>
      <c r="M99" s="25">
        <v>0</v>
      </c>
      <c r="N99" s="25">
        <v>0</v>
      </c>
      <c r="O99" s="64">
        <v>0</v>
      </c>
    </row>
    <row r="100" spans="1:15" x14ac:dyDescent="0.25">
      <c r="A100" s="78" t="s">
        <v>107</v>
      </c>
      <c r="B100" s="90"/>
      <c r="C100" s="86" t="s">
        <v>140</v>
      </c>
      <c r="D100" s="81"/>
      <c r="E100" s="81"/>
      <c r="F100" s="81"/>
      <c r="G100" s="81"/>
      <c r="H100" s="82"/>
      <c r="I100" s="25">
        <v>0</v>
      </c>
      <c r="J100" s="25">
        <v>0</v>
      </c>
      <c r="K100" s="25">
        <v>0</v>
      </c>
      <c r="L100" s="25">
        <v>4132.8</v>
      </c>
      <c r="M100" s="25">
        <v>0</v>
      </c>
      <c r="N100" s="25">
        <v>0</v>
      </c>
      <c r="O100" s="64">
        <v>0</v>
      </c>
    </row>
    <row r="101" spans="1:15" x14ac:dyDescent="0.25">
      <c r="A101" s="78" t="s">
        <v>107</v>
      </c>
      <c r="B101" s="90"/>
      <c r="C101" s="86" t="s">
        <v>141</v>
      </c>
      <c r="D101" s="81"/>
      <c r="E101" s="81"/>
      <c r="F101" s="81"/>
      <c r="G101" s="81"/>
      <c r="H101" s="82"/>
      <c r="I101" s="25">
        <v>0</v>
      </c>
      <c r="J101" s="25">
        <v>0</v>
      </c>
      <c r="K101" s="25">
        <v>0</v>
      </c>
      <c r="L101" s="25">
        <v>18900</v>
      </c>
      <c r="M101" s="25">
        <v>0</v>
      </c>
      <c r="N101" s="25">
        <v>0</v>
      </c>
      <c r="O101" s="64">
        <v>0</v>
      </c>
    </row>
    <row r="102" spans="1:15" x14ac:dyDescent="0.25">
      <c r="A102" s="78" t="s">
        <v>107</v>
      </c>
      <c r="B102" s="90"/>
      <c r="C102" s="86" t="s">
        <v>142</v>
      </c>
      <c r="D102" s="81"/>
      <c r="E102" s="81"/>
      <c r="F102" s="81"/>
      <c r="G102" s="81"/>
      <c r="H102" s="82"/>
      <c r="I102" s="25">
        <v>0</v>
      </c>
      <c r="J102" s="25">
        <v>0</v>
      </c>
      <c r="K102" s="25">
        <v>0</v>
      </c>
      <c r="L102" s="25">
        <v>0</v>
      </c>
      <c r="M102" s="25">
        <v>8509.2199999999993</v>
      </c>
      <c r="N102" s="25">
        <v>0</v>
      </c>
      <c r="O102" s="64">
        <v>0</v>
      </c>
    </row>
    <row r="103" spans="1:15" ht="15.75" thickBot="1" x14ac:dyDescent="0.3">
      <c r="A103" s="133" t="s">
        <v>107</v>
      </c>
      <c r="B103" s="134"/>
      <c r="C103" s="65" t="s">
        <v>143</v>
      </c>
      <c r="D103" s="65"/>
      <c r="E103" s="65"/>
      <c r="F103" s="65"/>
      <c r="G103" s="65"/>
      <c r="H103" s="65"/>
      <c r="I103" s="66">
        <v>0</v>
      </c>
      <c r="J103" s="66">
        <v>0</v>
      </c>
      <c r="K103" s="66">
        <v>0</v>
      </c>
      <c r="L103" s="66">
        <v>19876.8</v>
      </c>
      <c r="M103" s="66">
        <v>0</v>
      </c>
      <c r="N103" s="66">
        <v>0</v>
      </c>
      <c r="O103" s="67">
        <v>0</v>
      </c>
    </row>
    <row r="104" spans="1:15" ht="15.75" thickBot="1" x14ac:dyDescent="0.3">
      <c r="A104" s="122"/>
      <c r="B104" s="104"/>
      <c r="C104" s="84" t="s">
        <v>133</v>
      </c>
      <c r="D104" s="84"/>
      <c r="E104" s="84"/>
      <c r="F104" s="84"/>
      <c r="G104" s="84"/>
      <c r="H104" s="85"/>
      <c r="I104" s="29">
        <f>SUM(I88+I89+I90+I91+I93+I96+I97+I98)</f>
        <v>73823.23</v>
      </c>
      <c r="J104" s="29">
        <f>J88+J89+J90+J91+J93+J96+J97+J98</f>
        <v>56442.98</v>
      </c>
      <c r="K104" s="32">
        <f>K88+K92+K94+K95+K96</f>
        <v>308679</v>
      </c>
      <c r="L104" s="32">
        <f>L88+L89+L90+L91+L92+L93+L94+L95+L96+L97+L98+L99+L100+L101+L102+L103</f>
        <v>220327.28999999998</v>
      </c>
      <c r="M104" s="32">
        <f>M88+M95+M102</f>
        <v>274217.67</v>
      </c>
      <c r="N104" s="46">
        <v>0</v>
      </c>
      <c r="O104" s="51">
        <v>0</v>
      </c>
    </row>
    <row r="105" spans="1:15" ht="16.5" thickBot="1" x14ac:dyDescent="0.3">
      <c r="A105" s="123" t="s">
        <v>132</v>
      </c>
      <c r="B105" s="124"/>
      <c r="C105" s="124"/>
      <c r="D105" s="124"/>
      <c r="E105" s="124"/>
      <c r="F105" s="124"/>
      <c r="G105" s="124"/>
      <c r="H105" s="125"/>
      <c r="I105" s="58">
        <f>I68+I87+I104</f>
        <v>1195714.7000000002</v>
      </c>
      <c r="J105" s="58">
        <f>J68+J87+J104</f>
        <v>1373765.95</v>
      </c>
      <c r="K105" s="58">
        <f>K68+K87+K104</f>
        <v>1563608.36</v>
      </c>
      <c r="L105" s="58">
        <f>L68+L87+L104</f>
        <v>1660591.75</v>
      </c>
      <c r="M105" s="58">
        <f>M68+M87+M104</f>
        <v>2245532.48</v>
      </c>
      <c r="N105" s="58">
        <f>N68</f>
        <v>1040914.72</v>
      </c>
      <c r="O105" s="76">
        <f>O68</f>
        <v>1061374.72</v>
      </c>
    </row>
    <row r="106" spans="1:15" ht="15.75" x14ac:dyDescent="0.25">
      <c r="A106" s="1"/>
      <c r="B106" s="1"/>
      <c r="C106" s="33"/>
      <c r="D106" s="34"/>
      <c r="E106" s="34"/>
      <c r="F106" s="34"/>
      <c r="G106" s="34"/>
      <c r="H106" s="34"/>
      <c r="I106" s="34"/>
      <c r="J106" s="34"/>
      <c r="K106" s="35"/>
      <c r="L106" s="35"/>
      <c r="M106" s="31"/>
      <c r="N106" s="35"/>
    </row>
    <row r="107" spans="1:15" ht="15.75" x14ac:dyDescent="0.25">
      <c r="C107" s="36" t="s">
        <v>108</v>
      </c>
      <c r="D107" s="37"/>
      <c r="E107" s="37"/>
      <c r="F107" s="37"/>
      <c r="G107" s="37"/>
      <c r="H107" s="37"/>
      <c r="I107" s="37"/>
      <c r="J107" s="37"/>
    </row>
    <row r="108" spans="1:15" ht="15.75" x14ac:dyDescent="0.25">
      <c r="C108" s="37" t="s">
        <v>169</v>
      </c>
      <c r="D108" s="37"/>
      <c r="E108" s="37"/>
      <c r="F108" s="37"/>
      <c r="G108" s="37"/>
      <c r="H108" s="37"/>
      <c r="I108" s="37" t="s">
        <v>109</v>
      </c>
      <c r="J108" s="37"/>
    </row>
    <row r="109" spans="1:15" ht="15.75" x14ac:dyDescent="0.25">
      <c r="C109" s="37" t="s">
        <v>162</v>
      </c>
      <c r="D109" s="38"/>
      <c r="E109" s="38"/>
      <c r="F109" s="37"/>
      <c r="G109" s="37"/>
      <c r="H109" s="37"/>
      <c r="I109" s="37" t="s">
        <v>110</v>
      </c>
      <c r="J109" s="37"/>
    </row>
    <row r="110" spans="1:15" ht="15.75" x14ac:dyDescent="0.25">
      <c r="C110" s="37" t="s">
        <v>170</v>
      </c>
      <c r="D110" s="37"/>
      <c r="E110" s="37"/>
      <c r="F110" s="37"/>
      <c r="G110" s="37"/>
      <c r="H110" s="37"/>
      <c r="I110" s="37"/>
      <c r="J110" s="37"/>
    </row>
  </sheetData>
  <mergeCells count="125">
    <mergeCell ref="A81:B81"/>
    <mergeCell ref="A82:B82"/>
    <mergeCell ref="A83:B83"/>
    <mergeCell ref="A84:B84"/>
    <mergeCell ref="C81:H81"/>
    <mergeCell ref="C82:H82"/>
    <mergeCell ref="C83:H83"/>
    <mergeCell ref="C84:H84"/>
    <mergeCell ref="A99:B99"/>
    <mergeCell ref="C99:H99"/>
    <mergeCell ref="A89:B89"/>
    <mergeCell ref="A85:B85"/>
    <mergeCell ref="A86:B86"/>
    <mergeCell ref="C85:H85"/>
    <mergeCell ref="C86:H86"/>
    <mergeCell ref="A104:B104"/>
    <mergeCell ref="A105:H105"/>
    <mergeCell ref="C104:H104"/>
    <mergeCell ref="C88:H88"/>
    <mergeCell ref="C89:H89"/>
    <mergeCell ref="C90:H90"/>
    <mergeCell ref="C91:H91"/>
    <mergeCell ref="C92:H92"/>
    <mergeCell ref="C93:H93"/>
    <mergeCell ref="C94:H94"/>
    <mergeCell ref="C95:H95"/>
    <mergeCell ref="C96:H96"/>
    <mergeCell ref="C97:H97"/>
    <mergeCell ref="C98:H98"/>
    <mergeCell ref="A100:B100"/>
    <mergeCell ref="A101:B101"/>
    <mergeCell ref="A102:B102"/>
    <mergeCell ref="A103:B103"/>
    <mergeCell ref="C100:H100"/>
    <mergeCell ref="C101:H101"/>
    <mergeCell ref="C102:H102"/>
    <mergeCell ref="C69:H69"/>
    <mergeCell ref="C70:H70"/>
    <mergeCell ref="A87:B87"/>
    <mergeCell ref="C87:H87"/>
    <mergeCell ref="A88:B88"/>
    <mergeCell ref="A79:B79"/>
    <mergeCell ref="A80:B80"/>
    <mergeCell ref="C71:H71"/>
    <mergeCell ref="C72:H72"/>
    <mergeCell ref="C73:H73"/>
    <mergeCell ref="C74:H74"/>
    <mergeCell ref="C75:H75"/>
    <mergeCell ref="C76:H76"/>
    <mergeCell ref="C77:H77"/>
    <mergeCell ref="C79:H79"/>
    <mergeCell ref="C80:H80"/>
    <mergeCell ref="C78:H78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4:B4"/>
    <mergeCell ref="A5:B5"/>
    <mergeCell ref="C5:H5"/>
    <mergeCell ref="C6:H6"/>
    <mergeCell ref="C7:H7"/>
    <mergeCell ref="C8:H8"/>
    <mergeCell ref="C9:H9"/>
    <mergeCell ref="C10:H10"/>
    <mergeCell ref="C11:H11"/>
    <mergeCell ref="C12:H12"/>
    <mergeCell ref="C13:H13"/>
    <mergeCell ref="C14:H14"/>
    <mergeCell ref="C15:H15"/>
    <mergeCell ref="A68:B68"/>
    <mergeCell ref="C16:H16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C44:H44"/>
    <mergeCell ref="C28:H28"/>
    <mergeCell ref="C29:H29"/>
    <mergeCell ref="C30:H30"/>
    <mergeCell ref="C31:H31"/>
    <mergeCell ref="C32:H32"/>
    <mergeCell ref="C39:H39"/>
    <mergeCell ref="C40:H40"/>
    <mergeCell ref="C41:H41"/>
    <mergeCell ref="C33:H33"/>
    <mergeCell ref="C34:H34"/>
    <mergeCell ref="C35:H35"/>
    <mergeCell ref="C36:H36"/>
    <mergeCell ref="C27:H27"/>
    <mergeCell ref="C42:H42"/>
    <mergeCell ref="C43:H43"/>
    <mergeCell ref="A62:B62"/>
    <mergeCell ref="C62:H62"/>
    <mergeCell ref="C45:H45"/>
    <mergeCell ref="C46:H46"/>
    <mergeCell ref="C37:H37"/>
    <mergeCell ref="C38:H38"/>
    <mergeCell ref="C68:H68"/>
    <mergeCell ref="C60:H60"/>
    <mergeCell ref="C65:H65"/>
    <mergeCell ref="C66:H66"/>
    <mergeCell ref="C67:H67"/>
    <mergeCell ref="C52:H52"/>
    <mergeCell ref="C53:H53"/>
    <mergeCell ref="C56:H56"/>
    <mergeCell ref="C59:H59"/>
    <mergeCell ref="C47:H47"/>
    <mergeCell ref="C48:H48"/>
    <mergeCell ref="C49:H49"/>
    <mergeCell ref="C50:H50"/>
    <mergeCell ref="C51:H51"/>
    <mergeCell ref="C61:H61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MÉSZÁROSOVÁ Lucia</dc:creator>
  <cp:lastModifiedBy>MÉSZÁROSOVÁ Lucia</cp:lastModifiedBy>
  <cp:lastPrinted>2025-10-16T12:48:59Z</cp:lastPrinted>
  <dcterms:created xsi:type="dcterms:W3CDTF">2025-09-25T12:57:20Z</dcterms:created>
  <dcterms:modified xsi:type="dcterms:W3CDTF">2025-10-20T12:06:32Z</dcterms:modified>
</cp:coreProperties>
</file>